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hidePivotFieldList="1" autoCompressPictures="0"/>
  <mc:AlternateContent xmlns:mc="http://schemas.openxmlformats.org/markup-compatibility/2006">
    <mc:Choice Requires="x15">
      <x15ac:absPath xmlns:x15ac="http://schemas.microsoft.com/office/spreadsheetml/2010/11/ac" url="C:\Users\frume\Topten Schweiz Dropbox\Topten Schweiz\5_Prokilowatt_Förderprogramme\5a_PKW_Gewerbe\00_Gesuche\03_Gesuchsformular\"/>
    </mc:Choice>
  </mc:AlternateContent>
  <xr:revisionPtr revIDLastSave="0" documentId="13_ncr:1_{14B65BBA-1E6E-46EE-967E-AF42F65AF61D}" xr6:coauthVersionLast="47" xr6:coauthVersionMax="47" xr10:uidLastSave="{00000000-0000-0000-0000-000000000000}"/>
  <bookViews>
    <workbookView xWindow="-110" yWindow="-110" windowWidth="19420" windowHeight="10420" tabRatio="717" xr2:uid="{00000000-000D-0000-FFFF-FFFF00000000}"/>
  </bookViews>
  <sheets>
    <sheet name="1_Consignes" sheetId="2" r:id="rId1"/>
    <sheet name="2_Coordonnées_demandeur" sheetId="4" r:id="rId2"/>
    <sheet name="3_Formulaire" sheetId="1" r:id="rId3"/>
    <sheet name="4_Facture" sheetId="8" r:id="rId4"/>
    <sheet name="5_Appareils_subventionnés" sheetId="3" r:id="rId5"/>
    <sheet name="6_Règlement" sheetId="9" r:id="rId6"/>
    <sheet name="HinterlegteWerte" sheetId="6" state="hidden" r:id="rId7"/>
  </sheets>
  <definedNames>
    <definedName name="_xlnm._FilterDatabase" localSheetId="2" hidden="1">'3_Formulaire'!$D$5:$M$5</definedName>
    <definedName name="_xlnm._FilterDatabase" localSheetId="4" hidden="1">'5_Appareils_subventionnés'!$A$5:$J$686</definedName>
    <definedName name="Alle_Förderbeiträge">HinterlegteWerte!$A$1:$E$26</definedName>
    <definedName name="Coronaforderbeitrag">HinterlegteWerte!$C$2:$C$26</definedName>
    <definedName name="Direkt">HinterlegteWerte!$G$2</definedName>
    <definedName name="Ersatztyp">HinterlegteWerte!$G$2:$G$3</definedName>
    <definedName name="Forderbeitrag">HinterlegteWerte!$B$2:$B$26</definedName>
    <definedName name="Indirekt">HinterlegteWerte!$G$3</definedName>
    <definedName name="Kaltemittel">HinterlegteWerte!$F$2:$F$4</definedName>
    <definedName name="Nebenkosten">HinterlegteWerte!$D$2:$D$26</definedName>
    <definedName name="_xlnm.Print_Area" localSheetId="0">'1_Consignes'!$A$1:$B$32</definedName>
    <definedName name="_xlnm.Print_Area" localSheetId="1">'2_Coordonnées_demandeur'!$A$1:$B$25</definedName>
    <definedName name="_xlnm.Print_Area" localSheetId="3">'4_Facture'!$A$1:$B$35</definedName>
    <definedName name="Produktkategorien">HinterlegteWerte!$A$2:$A$26</definedName>
  </definedNames>
  <calcPr calcId="18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6" i="1" l="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B31" i="8"/>
  <c r="B30" i="8"/>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Q87" i="1"/>
  <c r="Q88" i="1"/>
  <c r="S88" i="1" s="1"/>
  <c r="Q89" i="1"/>
  <c r="S89" i="1" s="1"/>
  <c r="Q90" i="1"/>
  <c r="Q91" i="1"/>
  <c r="Q92" i="1"/>
  <c r="Q93" i="1"/>
  <c r="Q94" i="1"/>
  <c r="Q95" i="1"/>
  <c r="Q96" i="1"/>
  <c r="Q97" i="1"/>
  <c r="S97" i="1" s="1"/>
  <c r="Q98" i="1"/>
  <c r="Q99" i="1"/>
  <c r="Q100" i="1"/>
  <c r="Q101" i="1"/>
  <c r="Q102" i="1"/>
  <c r="Q103" i="1"/>
  <c r="Q104" i="1"/>
  <c r="Q105" i="1"/>
  <c r="S105" i="1" s="1"/>
  <c r="Q106" i="1"/>
  <c r="Q107" i="1"/>
  <c r="Q108" i="1"/>
  <c r="Q109" i="1"/>
  <c r="Q110" i="1"/>
  <c r="Q111" i="1"/>
  <c r="Q112" i="1"/>
  <c r="S112" i="1" s="1"/>
  <c r="Q113" i="1"/>
  <c r="Q114" i="1"/>
  <c r="Q115" i="1"/>
  <c r="Q116" i="1"/>
  <c r="Q117" i="1"/>
  <c r="Q118" i="1"/>
  <c r="Q119" i="1"/>
  <c r="Q120" i="1"/>
  <c r="S120" i="1" s="1"/>
  <c r="Q121" i="1"/>
  <c r="S121" i="1" s="1"/>
  <c r="Q122" i="1"/>
  <c r="Q123" i="1"/>
  <c r="Q124" i="1"/>
  <c r="Q125" i="1"/>
  <c r="Q126" i="1"/>
  <c r="Q127" i="1"/>
  <c r="Q128" i="1"/>
  <c r="S128" i="1" s="1"/>
  <c r="Q129" i="1"/>
  <c r="Q130" i="1"/>
  <c r="Q131" i="1"/>
  <c r="Q132" i="1"/>
  <c r="Q133" i="1"/>
  <c r="Q134" i="1"/>
  <c r="Q135" i="1"/>
  <c r="Q136" i="1"/>
  <c r="Q137" i="1"/>
  <c r="Q138" i="1"/>
  <c r="Q139" i="1"/>
  <c r="Q140" i="1"/>
  <c r="Q141" i="1"/>
  <c r="Q142" i="1"/>
  <c r="Q143" i="1"/>
  <c r="Q144" i="1"/>
  <c r="S144" i="1" s="1"/>
  <c r="Q145" i="1"/>
  <c r="S145" i="1" s="1"/>
  <c r="Q146" i="1"/>
  <c r="Q147" i="1"/>
  <c r="Q148" i="1"/>
  <c r="Q149" i="1"/>
  <c r="Q150" i="1"/>
  <c r="Q151" i="1"/>
  <c r="Q152" i="1"/>
  <c r="S152" i="1" s="1"/>
  <c r="Q153" i="1"/>
  <c r="S153" i="1" s="1"/>
  <c r="Q154" i="1"/>
  <c r="Q155" i="1"/>
  <c r="Q156" i="1"/>
  <c r="Q157" i="1"/>
  <c r="Q158" i="1"/>
  <c r="Q159" i="1"/>
  <c r="Q160" i="1"/>
  <c r="S160" i="1" s="1"/>
  <c r="Q161" i="1"/>
  <c r="Q162" i="1"/>
  <c r="Q163" i="1"/>
  <c r="Q164" i="1"/>
  <c r="Q165" i="1"/>
  <c r="Q166" i="1"/>
  <c r="Q167" i="1"/>
  <c r="Q168" i="1"/>
  <c r="S168" i="1" s="1"/>
  <c r="Q169" i="1"/>
  <c r="S169" i="1" s="1"/>
  <c r="Q170" i="1"/>
  <c r="Q171" i="1"/>
  <c r="Q172" i="1"/>
  <c r="Q173" i="1"/>
  <c r="Q174" i="1"/>
  <c r="Q175" i="1"/>
  <c r="Q176" i="1"/>
  <c r="S176" i="1" s="1"/>
  <c r="Q177" i="1"/>
  <c r="Q178" i="1"/>
  <c r="Q179" i="1"/>
  <c r="Q180" i="1"/>
  <c r="Q181" i="1"/>
  <c r="Q182" i="1"/>
  <c r="Q183" i="1"/>
  <c r="Q184" i="1"/>
  <c r="S184" i="1" s="1"/>
  <c r="Q185" i="1"/>
  <c r="S185" i="1" s="1"/>
  <c r="Q186" i="1"/>
  <c r="Q187" i="1"/>
  <c r="Q188" i="1"/>
  <c r="Q189" i="1"/>
  <c r="Q190" i="1"/>
  <c r="Q191" i="1"/>
  <c r="Q192" i="1"/>
  <c r="Q193" i="1"/>
  <c r="S193" i="1" s="1"/>
  <c r="Q194" i="1"/>
  <c r="Q195" i="1"/>
  <c r="Q196" i="1"/>
  <c r="Q197" i="1"/>
  <c r="Q198" i="1"/>
  <c r="Q199" i="1"/>
  <c r="Q200" i="1"/>
  <c r="Q201" i="1"/>
  <c r="S201" i="1" s="1"/>
  <c r="Q202" i="1"/>
  <c r="Q203" i="1"/>
  <c r="Q204" i="1"/>
  <c r="Q205" i="1"/>
  <c r="Q206" i="1"/>
  <c r="Q207" i="1"/>
  <c r="Q208" i="1"/>
  <c r="S208" i="1" s="1"/>
  <c r="Q209" i="1"/>
  <c r="Q210" i="1"/>
  <c r="Q211" i="1"/>
  <c r="Q212" i="1"/>
  <c r="Q213" i="1"/>
  <c r="Q214" i="1"/>
  <c r="Q215" i="1"/>
  <c r="Q216" i="1"/>
  <c r="S216" i="1" s="1"/>
  <c r="Q217" i="1"/>
  <c r="S217" i="1" s="1"/>
  <c r="Q218" i="1"/>
  <c r="Q219" i="1"/>
  <c r="Q220" i="1"/>
  <c r="B29" i="8"/>
  <c r="S206" i="1" l="1"/>
  <c r="S166" i="1"/>
  <c r="S197" i="1"/>
  <c r="S157" i="1"/>
  <c r="S165" i="1"/>
  <c r="S125" i="1"/>
  <c r="U125" i="1" s="1"/>
  <c r="V125" i="1" s="1"/>
  <c r="S117" i="1"/>
  <c r="U117" i="1" s="1"/>
  <c r="V117" i="1" s="1"/>
  <c r="S109" i="1"/>
  <c r="U109" i="1" s="1"/>
  <c r="V109" i="1" s="1"/>
  <c r="S101" i="1"/>
  <c r="S93" i="1"/>
  <c r="S189" i="1"/>
  <c r="S133" i="1"/>
  <c r="S179" i="1"/>
  <c r="S115" i="1"/>
  <c r="U115" i="1" s="1"/>
  <c r="V115" i="1" s="1"/>
  <c r="S107" i="1"/>
  <c r="U107" i="1" s="1"/>
  <c r="V107" i="1" s="1"/>
  <c r="S205" i="1"/>
  <c r="U205" i="1" s="1"/>
  <c r="V205" i="1" s="1"/>
  <c r="S173" i="1"/>
  <c r="S149" i="1"/>
  <c r="S213" i="1"/>
  <c r="S181" i="1"/>
  <c r="S141" i="1"/>
  <c r="S215" i="1"/>
  <c r="U215" i="1" s="1"/>
  <c r="V215" i="1" s="1"/>
  <c r="S207" i="1"/>
  <c r="U207" i="1" s="1"/>
  <c r="V207" i="1" s="1"/>
  <c r="S199" i="1"/>
  <c r="U199" i="1" s="1"/>
  <c r="V199" i="1" s="1"/>
  <c r="S191" i="1"/>
  <c r="U191" i="1" s="1"/>
  <c r="V191" i="1" s="1"/>
  <c r="S183" i="1"/>
  <c r="S175" i="1"/>
  <c r="S167" i="1"/>
  <c r="S151" i="1"/>
  <c r="U151" i="1" s="1"/>
  <c r="V151" i="1" s="1"/>
  <c r="S143" i="1"/>
  <c r="U143" i="1" s="1"/>
  <c r="V143" i="1" s="1"/>
  <c r="S135" i="1"/>
  <c r="U135" i="1" s="1"/>
  <c r="V135" i="1" s="1"/>
  <c r="S127" i="1"/>
  <c r="U127" i="1" s="1"/>
  <c r="V127" i="1" s="1"/>
  <c r="S119" i="1"/>
  <c r="U119" i="1" s="1"/>
  <c r="V119" i="1" s="1"/>
  <c r="S111" i="1"/>
  <c r="U111" i="1" s="1"/>
  <c r="V111" i="1" s="1"/>
  <c r="S103" i="1"/>
  <c r="S95" i="1"/>
  <c r="U95" i="1" s="1"/>
  <c r="V95" i="1" s="1"/>
  <c r="S87" i="1"/>
  <c r="S220" i="1"/>
  <c r="U220" i="1" s="1"/>
  <c r="V220" i="1" s="1"/>
  <c r="S212" i="1"/>
  <c r="U212" i="1" s="1"/>
  <c r="V212" i="1" s="1"/>
  <c r="S204" i="1"/>
  <c r="U204" i="1" s="1"/>
  <c r="V204" i="1" s="1"/>
  <c r="S196" i="1"/>
  <c r="U196" i="1" s="1"/>
  <c r="V196" i="1" s="1"/>
  <c r="S188" i="1"/>
  <c r="U188" i="1" s="1"/>
  <c r="V188" i="1" s="1"/>
  <c r="S180" i="1"/>
  <c r="U180" i="1" s="1"/>
  <c r="V180" i="1" s="1"/>
  <c r="S172" i="1"/>
  <c r="U172" i="1" s="1"/>
  <c r="V172" i="1" s="1"/>
  <c r="S164" i="1"/>
  <c r="U164" i="1" s="1"/>
  <c r="V164" i="1" s="1"/>
  <c r="S156" i="1"/>
  <c r="U156" i="1" s="1"/>
  <c r="V156" i="1" s="1"/>
  <c r="S148" i="1"/>
  <c r="U148" i="1" s="1"/>
  <c r="V148" i="1" s="1"/>
  <c r="S140" i="1"/>
  <c r="U140" i="1" s="1"/>
  <c r="V140" i="1" s="1"/>
  <c r="S132" i="1"/>
  <c r="U132" i="1" s="1"/>
  <c r="V132" i="1" s="1"/>
  <c r="S124" i="1"/>
  <c r="U124" i="1" s="1"/>
  <c r="V124" i="1" s="1"/>
  <c r="S116" i="1"/>
  <c r="U116" i="1" s="1"/>
  <c r="V116" i="1" s="1"/>
  <c r="S108" i="1"/>
  <c r="U108" i="1" s="1"/>
  <c r="V108" i="1" s="1"/>
  <c r="S100" i="1"/>
  <c r="U100" i="1" s="1"/>
  <c r="V100" i="1" s="1"/>
  <c r="S92" i="1"/>
  <c r="U92" i="1" s="1"/>
  <c r="V92" i="1" s="1"/>
  <c r="S187" i="1"/>
  <c r="U187" i="1" s="1"/>
  <c r="V187" i="1" s="1"/>
  <c r="S155" i="1"/>
  <c r="U155" i="1" s="1"/>
  <c r="V155" i="1" s="1"/>
  <c r="S139" i="1"/>
  <c r="U139" i="1" s="1"/>
  <c r="V139" i="1" s="1"/>
  <c r="S219" i="1"/>
  <c r="U219" i="1" s="1"/>
  <c r="V219" i="1" s="1"/>
  <c r="S131" i="1"/>
  <c r="U131" i="1" s="1"/>
  <c r="V131" i="1" s="1"/>
  <c r="S99" i="1"/>
  <c r="U99" i="1" s="1"/>
  <c r="V99" i="1" s="1"/>
  <c r="S159" i="1"/>
  <c r="U159" i="1" s="1"/>
  <c r="V159" i="1" s="1"/>
  <c r="S126" i="1"/>
  <c r="U126" i="1" s="1"/>
  <c r="V126" i="1" s="1"/>
  <c r="S134" i="1"/>
  <c r="U134" i="1" s="1"/>
  <c r="V134" i="1" s="1"/>
  <c r="S192" i="1"/>
  <c r="U192" i="1" s="1"/>
  <c r="V192" i="1" s="1"/>
  <c r="S142" i="1"/>
  <c r="U142" i="1" s="1"/>
  <c r="V142" i="1" s="1"/>
  <c r="S94" i="1"/>
  <c r="U94" i="1" s="1"/>
  <c r="V94" i="1" s="1"/>
  <c r="S114" i="1"/>
  <c r="U114" i="1" s="1"/>
  <c r="V114" i="1" s="1"/>
  <c r="S110" i="1"/>
  <c r="U110" i="1" s="1"/>
  <c r="V110" i="1" s="1"/>
  <c r="S202" i="1"/>
  <c r="U202" i="1" s="1"/>
  <c r="V202" i="1" s="1"/>
  <c r="S190" i="1"/>
  <c r="U190" i="1" s="1"/>
  <c r="V190" i="1" s="1"/>
  <c r="S174" i="1"/>
  <c r="U174" i="1" s="1"/>
  <c r="V174" i="1" s="1"/>
  <c r="S211" i="1"/>
  <c r="U211" i="1" s="1"/>
  <c r="V211" i="1" s="1"/>
  <c r="S203" i="1"/>
  <c r="U203" i="1" s="1"/>
  <c r="V203" i="1" s="1"/>
  <c r="S195" i="1"/>
  <c r="U195" i="1" s="1"/>
  <c r="V195" i="1" s="1"/>
  <c r="S171" i="1"/>
  <c r="U171" i="1" s="1"/>
  <c r="V171" i="1" s="1"/>
  <c r="S163" i="1"/>
  <c r="U163" i="1" s="1"/>
  <c r="V163" i="1" s="1"/>
  <c r="S147" i="1"/>
  <c r="U147" i="1" s="1"/>
  <c r="V147" i="1" s="1"/>
  <c r="S123" i="1"/>
  <c r="U123" i="1" s="1"/>
  <c r="V123" i="1" s="1"/>
  <c r="S91" i="1"/>
  <c r="U91" i="1" s="1"/>
  <c r="V91" i="1" s="1"/>
  <c r="S130" i="1"/>
  <c r="U130" i="1" s="1"/>
  <c r="V130" i="1" s="1"/>
  <c r="S106" i="1"/>
  <c r="U106" i="1" s="1"/>
  <c r="V106" i="1" s="1"/>
  <c r="S136" i="1"/>
  <c r="U136" i="1" s="1"/>
  <c r="V136" i="1" s="1"/>
  <c r="S102" i="1"/>
  <c r="U102" i="1" s="1"/>
  <c r="V102" i="1" s="1"/>
  <c r="S90" i="1"/>
  <c r="U90" i="1" s="1"/>
  <c r="V90" i="1" s="1"/>
  <c r="S218" i="1"/>
  <c r="U218" i="1" s="1"/>
  <c r="V218" i="1" s="1"/>
  <c r="S210" i="1"/>
  <c r="U210" i="1" s="1"/>
  <c r="V210" i="1" s="1"/>
  <c r="S186" i="1"/>
  <c r="U186" i="1" s="1"/>
  <c r="V186" i="1" s="1"/>
  <c r="S178" i="1"/>
  <c r="U178" i="1" s="1"/>
  <c r="V178" i="1" s="1"/>
  <c r="S154" i="1"/>
  <c r="U154" i="1" s="1"/>
  <c r="V154" i="1" s="1"/>
  <c r="S146" i="1"/>
  <c r="U146" i="1" s="1"/>
  <c r="V146" i="1" s="1"/>
  <c r="S138" i="1"/>
  <c r="U138" i="1" s="1"/>
  <c r="V138" i="1" s="1"/>
  <c r="S96" i="1"/>
  <c r="U96" i="1" s="1"/>
  <c r="V96" i="1" s="1"/>
  <c r="S104" i="1"/>
  <c r="U104" i="1" s="1"/>
  <c r="V104" i="1" s="1"/>
  <c r="S200" i="1"/>
  <c r="U200" i="1" s="1"/>
  <c r="V200" i="1" s="1"/>
  <c r="S170" i="1"/>
  <c r="U170" i="1" s="1"/>
  <c r="V170" i="1" s="1"/>
  <c r="S118" i="1"/>
  <c r="U118" i="1" s="1"/>
  <c r="V118" i="1" s="1"/>
  <c r="S209" i="1"/>
  <c r="U209" i="1" s="1"/>
  <c r="V209" i="1" s="1"/>
  <c r="S177" i="1"/>
  <c r="U177" i="1" s="1"/>
  <c r="V177" i="1" s="1"/>
  <c r="S161" i="1"/>
  <c r="U161" i="1" s="1"/>
  <c r="V161" i="1" s="1"/>
  <c r="S137" i="1"/>
  <c r="U137" i="1" s="1"/>
  <c r="V137" i="1" s="1"/>
  <c r="S129" i="1"/>
  <c r="U129" i="1" s="1"/>
  <c r="V129" i="1" s="1"/>
  <c r="S113" i="1"/>
  <c r="U113" i="1" s="1"/>
  <c r="V113" i="1" s="1"/>
  <c r="S214" i="1"/>
  <c r="U214" i="1" s="1"/>
  <c r="V214" i="1" s="1"/>
  <c r="S198" i="1"/>
  <c r="U198" i="1" s="1"/>
  <c r="V198" i="1" s="1"/>
  <c r="S150" i="1"/>
  <c r="U150" i="1" s="1"/>
  <c r="V150" i="1" s="1"/>
  <c r="S162" i="1"/>
  <c r="U162" i="1" s="1"/>
  <c r="V162" i="1" s="1"/>
  <c r="S122" i="1"/>
  <c r="U122" i="1" s="1"/>
  <c r="V122" i="1" s="1"/>
  <c r="S182" i="1"/>
  <c r="U182" i="1" s="1"/>
  <c r="V182" i="1" s="1"/>
  <c r="S98" i="1"/>
  <c r="U98" i="1" s="1"/>
  <c r="V98" i="1" s="1"/>
  <c r="S158" i="1"/>
  <c r="U158" i="1" s="1"/>
  <c r="V158" i="1" s="1"/>
  <c r="S194" i="1"/>
  <c r="U194" i="1" s="1"/>
  <c r="V194" i="1" s="1"/>
  <c r="U216" i="1"/>
  <c r="V216" i="1" s="1"/>
  <c r="U88" i="1"/>
  <c r="V88" i="1" s="1"/>
  <c r="U206" i="1"/>
  <c r="V206" i="1" s="1"/>
  <c r="U149" i="1"/>
  <c r="V149" i="1" s="1"/>
  <c r="U185" i="1"/>
  <c r="V185" i="1" s="1"/>
  <c r="U157" i="1"/>
  <c r="V157" i="1" s="1"/>
  <c r="U141" i="1"/>
  <c r="V141" i="1" s="1"/>
  <c r="U133" i="1"/>
  <c r="V133" i="1" s="1"/>
  <c r="U121" i="1"/>
  <c r="V121" i="1" s="1"/>
  <c r="U112" i="1"/>
  <c r="V112" i="1" s="1"/>
  <c r="U105" i="1"/>
  <c r="V105" i="1" s="1"/>
  <c r="U153" i="1"/>
  <c r="V153" i="1" s="1"/>
  <c r="U208" i="1"/>
  <c r="V208" i="1" s="1"/>
  <c r="U145" i="1"/>
  <c r="V145" i="1" s="1"/>
  <c r="U160" i="1"/>
  <c r="V160" i="1" s="1"/>
  <c r="U152" i="1"/>
  <c r="V152" i="1" s="1"/>
  <c r="U169" i="1"/>
  <c r="V169" i="1" s="1"/>
  <c r="U101" i="1"/>
  <c r="V101" i="1" s="1"/>
  <c r="U97" i="1"/>
  <c r="V97" i="1" s="1"/>
  <c r="U93" i="1"/>
  <c r="V93" i="1" s="1"/>
  <c r="U89" i="1"/>
  <c r="V89" i="1" s="1"/>
  <c r="U189" i="1"/>
  <c r="V189" i="1" s="1"/>
  <c r="U179" i="1"/>
  <c r="V179" i="1" s="1"/>
  <c r="U167" i="1"/>
  <c r="V167" i="1" s="1"/>
  <c r="U103" i="1"/>
  <c r="V103" i="1" s="1"/>
  <c r="U87" i="1"/>
  <c r="V87" i="1" s="1"/>
  <c r="U217" i="1"/>
  <c r="V217" i="1" s="1"/>
  <c r="U213" i="1"/>
  <c r="V213" i="1" s="1"/>
  <c r="U201" i="1"/>
  <c r="V201" i="1" s="1"/>
  <c r="U197" i="1"/>
  <c r="V197" i="1" s="1"/>
  <c r="U193" i="1"/>
  <c r="V193" i="1" s="1"/>
  <c r="U166" i="1"/>
  <c r="V166" i="1" s="1"/>
  <c r="U144" i="1"/>
  <c r="V144" i="1" s="1"/>
  <c r="U175" i="1"/>
  <c r="V175" i="1" s="1"/>
  <c r="U165" i="1"/>
  <c r="V165" i="1" s="1"/>
  <c r="U184" i="1"/>
  <c r="V184" i="1" s="1"/>
  <c r="U181" i="1"/>
  <c r="V181" i="1" s="1"/>
  <c r="U173" i="1"/>
  <c r="V173" i="1" s="1"/>
  <c r="U183" i="1"/>
  <c r="V183" i="1" s="1"/>
  <c r="U176" i="1"/>
  <c r="V176" i="1" s="1"/>
  <c r="U168" i="1"/>
  <c r="V168" i="1" s="1"/>
  <c r="U128" i="1"/>
  <c r="V128" i="1" s="1"/>
  <c r="U120" i="1"/>
  <c r="V120" i="1" s="1"/>
  <c r="B27" i="8"/>
  <c r="B28" i="8"/>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A18" i="1"/>
  <c r="A19" i="1"/>
  <c r="A20" i="1"/>
  <c r="A21" i="1"/>
  <c r="A22" i="1"/>
  <c r="A23" i="1"/>
  <c r="A24" i="1"/>
  <c r="A25" i="1"/>
  <c r="A26" i="1"/>
  <c r="A27" i="1"/>
  <c r="A28" i="1"/>
  <c r="A29" i="1"/>
  <c r="A30" i="1"/>
  <c r="A31" i="1"/>
  <c r="A32" i="1"/>
  <c r="A33" i="1"/>
  <c r="A34" i="1"/>
  <c r="A35" i="1"/>
  <c r="A36" i="1"/>
  <c r="A37" i="1"/>
  <c r="A38" i="1"/>
  <c r="A39" i="1"/>
  <c r="A40" i="1"/>
  <c r="A41" i="1"/>
  <c r="B18" i="1"/>
  <c r="B19" i="1"/>
  <c r="B20" i="1"/>
  <c r="B21" i="1"/>
  <c r="B22" i="1"/>
  <c r="B23" i="1"/>
  <c r="B24" i="1"/>
  <c r="B25" i="1"/>
  <c r="B26" i="1"/>
  <c r="B27" i="1"/>
  <c r="B28" i="1"/>
  <c r="B29" i="1"/>
  <c r="B30" i="1"/>
  <c r="B31" i="1"/>
  <c r="B32" i="1"/>
  <c r="B33" i="1"/>
  <c r="B34" i="1"/>
  <c r="B35" i="1"/>
  <c r="B36" i="1"/>
  <c r="B37" i="1"/>
  <c r="B38" i="1"/>
  <c r="B39" i="1"/>
  <c r="B40" i="1"/>
  <c r="B41" i="1"/>
  <c r="Q18" i="1"/>
  <c r="Q19" i="1"/>
  <c r="Q20" i="1"/>
  <c r="Q21" i="1"/>
  <c r="Q22" i="1"/>
  <c r="Q23" i="1"/>
  <c r="Q24" i="1"/>
  <c r="Q25" i="1"/>
  <c r="Q26" i="1"/>
  <c r="Q27" i="1"/>
  <c r="Q28" i="1"/>
  <c r="Q29" i="1"/>
  <c r="Q30" i="1"/>
  <c r="Q31" i="1"/>
  <c r="Q32" i="1"/>
  <c r="Q33" i="1"/>
  <c r="Q34" i="1"/>
  <c r="Q35" i="1"/>
  <c r="Q36" i="1"/>
  <c r="Q37" i="1"/>
  <c r="Q38" i="1"/>
  <c r="Q39" i="1"/>
  <c r="Q40" i="1"/>
  <c r="Q41" i="1"/>
  <c r="S26" i="1" l="1"/>
  <c r="U26" i="1" s="1"/>
  <c r="V26" i="1" s="1"/>
  <c r="S76" i="1"/>
  <c r="U76" i="1" s="1"/>
  <c r="V76" i="1" s="1"/>
  <c r="S41" i="1"/>
  <c r="U41" i="1" s="1"/>
  <c r="V41" i="1" s="1"/>
  <c r="S33" i="1"/>
  <c r="U33" i="1" s="1"/>
  <c r="V33" i="1" s="1"/>
  <c r="S25" i="1"/>
  <c r="U25" i="1" s="1"/>
  <c r="V25" i="1" s="1"/>
  <c r="S83" i="1"/>
  <c r="U83" i="1" s="1"/>
  <c r="V83" i="1" s="1"/>
  <c r="S75" i="1"/>
  <c r="U75" i="1" s="1"/>
  <c r="V75" i="1" s="1"/>
  <c r="S67" i="1"/>
  <c r="U67" i="1" s="1"/>
  <c r="V67" i="1" s="1"/>
  <c r="S59" i="1"/>
  <c r="U59" i="1" s="1"/>
  <c r="V59" i="1" s="1"/>
  <c r="S51" i="1"/>
  <c r="U51" i="1" s="1"/>
  <c r="V51" i="1" s="1"/>
  <c r="S43" i="1"/>
  <c r="U43" i="1" s="1"/>
  <c r="V43" i="1" s="1"/>
  <c r="S84" i="1"/>
  <c r="U84" i="1" s="1"/>
  <c r="V84" i="1" s="1"/>
  <c r="S44" i="1"/>
  <c r="U44" i="1" s="1"/>
  <c r="V44" i="1" s="1"/>
  <c r="S40" i="1"/>
  <c r="U40" i="1" s="1"/>
  <c r="V40" i="1" s="1"/>
  <c r="S32" i="1"/>
  <c r="U32" i="1" s="1"/>
  <c r="V32" i="1" s="1"/>
  <c r="S24" i="1"/>
  <c r="U24" i="1" s="1"/>
  <c r="V24" i="1" s="1"/>
  <c r="S82" i="1"/>
  <c r="U82" i="1" s="1"/>
  <c r="V82" i="1" s="1"/>
  <c r="S74" i="1"/>
  <c r="U74" i="1" s="1"/>
  <c r="V74" i="1" s="1"/>
  <c r="S66" i="1"/>
  <c r="U66" i="1" s="1"/>
  <c r="V66" i="1" s="1"/>
  <c r="S58" i="1"/>
  <c r="U58" i="1" s="1"/>
  <c r="V58" i="1" s="1"/>
  <c r="S50" i="1"/>
  <c r="U50" i="1" s="1"/>
  <c r="V50" i="1" s="1"/>
  <c r="S42" i="1"/>
  <c r="U42" i="1" s="1"/>
  <c r="V42" i="1" s="1"/>
  <c r="S53" i="1"/>
  <c r="U53" i="1" s="1"/>
  <c r="V53" i="1" s="1"/>
  <c r="S27" i="1"/>
  <c r="U27" i="1" s="1"/>
  <c r="V27" i="1" s="1"/>
  <c r="S52" i="1"/>
  <c r="U52" i="1" s="1"/>
  <c r="V52" i="1" s="1"/>
  <c r="S39" i="1"/>
  <c r="U39" i="1" s="1"/>
  <c r="V39" i="1" s="1"/>
  <c r="S31" i="1"/>
  <c r="U31" i="1" s="1"/>
  <c r="V31" i="1" s="1"/>
  <c r="S23" i="1"/>
  <c r="U23" i="1" s="1"/>
  <c r="V23" i="1" s="1"/>
  <c r="S81" i="1"/>
  <c r="U81" i="1" s="1"/>
  <c r="V81" i="1" s="1"/>
  <c r="S73" i="1"/>
  <c r="U73" i="1" s="1"/>
  <c r="V73" i="1" s="1"/>
  <c r="S65" i="1"/>
  <c r="U65" i="1" s="1"/>
  <c r="V65" i="1" s="1"/>
  <c r="S57" i="1"/>
  <c r="U57" i="1" s="1"/>
  <c r="V57" i="1" s="1"/>
  <c r="S49" i="1"/>
  <c r="U49" i="1" s="1"/>
  <c r="V49" i="1" s="1"/>
  <c r="S61" i="1"/>
  <c r="U61" i="1" s="1"/>
  <c r="V61" i="1" s="1"/>
  <c r="S60" i="1"/>
  <c r="U60" i="1" s="1"/>
  <c r="V60" i="1" s="1"/>
  <c r="S38" i="1"/>
  <c r="U38" i="1" s="1"/>
  <c r="V38" i="1" s="1"/>
  <c r="S30" i="1"/>
  <c r="U30" i="1" s="1"/>
  <c r="V30" i="1" s="1"/>
  <c r="S22" i="1"/>
  <c r="U22" i="1" s="1"/>
  <c r="V22" i="1" s="1"/>
  <c r="S80" i="1"/>
  <c r="U80" i="1" s="1"/>
  <c r="V80" i="1" s="1"/>
  <c r="S72" i="1"/>
  <c r="U72" i="1" s="1"/>
  <c r="V72" i="1" s="1"/>
  <c r="S64" i="1"/>
  <c r="U64" i="1" s="1"/>
  <c r="V64" i="1" s="1"/>
  <c r="S56" i="1"/>
  <c r="U56" i="1" s="1"/>
  <c r="V56" i="1" s="1"/>
  <c r="S48" i="1"/>
  <c r="U48" i="1" s="1"/>
  <c r="V48" i="1" s="1"/>
  <c r="S45" i="1"/>
  <c r="U45" i="1" s="1"/>
  <c r="V45" i="1" s="1"/>
  <c r="S21" i="1"/>
  <c r="U21" i="1" s="1"/>
  <c r="V21" i="1" s="1"/>
  <c r="S85" i="1"/>
  <c r="U85" i="1" s="1"/>
  <c r="V85" i="1" s="1"/>
  <c r="S19" i="1"/>
  <c r="U19" i="1" s="1"/>
  <c r="V19" i="1" s="1"/>
  <c r="S18" i="1"/>
  <c r="U18" i="1" s="1"/>
  <c r="V18" i="1" s="1"/>
  <c r="S68" i="1"/>
  <c r="U68" i="1" s="1"/>
  <c r="V68" i="1" s="1"/>
  <c r="S79" i="1"/>
  <c r="U79" i="1" s="1"/>
  <c r="V79" i="1" s="1"/>
  <c r="S71" i="1"/>
  <c r="U71" i="1" s="1"/>
  <c r="V71" i="1" s="1"/>
  <c r="S63" i="1"/>
  <c r="U63" i="1" s="1"/>
  <c r="V63" i="1" s="1"/>
  <c r="S55" i="1"/>
  <c r="U55" i="1" s="1"/>
  <c r="V55" i="1" s="1"/>
  <c r="S47" i="1"/>
  <c r="U47" i="1" s="1"/>
  <c r="V47" i="1" s="1"/>
  <c r="S77" i="1"/>
  <c r="U77" i="1" s="1"/>
  <c r="V77" i="1" s="1"/>
  <c r="S37" i="1"/>
  <c r="U37" i="1" s="1"/>
  <c r="V37" i="1" s="1"/>
  <c r="S35" i="1"/>
  <c r="U35" i="1" s="1"/>
  <c r="V35" i="1" s="1"/>
  <c r="S34" i="1"/>
  <c r="U34" i="1" s="1"/>
  <c r="V34" i="1" s="1"/>
  <c r="S36" i="1"/>
  <c r="U36" i="1" s="1"/>
  <c r="V36" i="1" s="1"/>
  <c r="S28" i="1"/>
  <c r="U28" i="1" s="1"/>
  <c r="V28" i="1" s="1"/>
  <c r="S20" i="1"/>
  <c r="U20" i="1" s="1"/>
  <c r="V20" i="1" s="1"/>
  <c r="S86" i="1"/>
  <c r="U86" i="1" s="1"/>
  <c r="V86" i="1" s="1"/>
  <c r="S78" i="1"/>
  <c r="U78" i="1" s="1"/>
  <c r="V78" i="1" s="1"/>
  <c r="S70" i="1"/>
  <c r="U70" i="1" s="1"/>
  <c r="V70" i="1" s="1"/>
  <c r="S62" i="1"/>
  <c r="U62" i="1" s="1"/>
  <c r="V62" i="1" s="1"/>
  <c r="S54" i="1"/>
  <c r="U54" i="1" s="1"/>
  <c r="V54" i="1" s="1"/>
  <c r="S46" i="1"/>
  <c r="U46" i="1" s="1"/>
  <c r="V46" i="1" s="1"/>
  <c r="S69" i="1"/>
  <c r="U69" i="1" s="1"/>
  <c r="V69" i="1" s="1"/>
  <c r="S29" i="1"/>
  <c r="U29" i="1" s="1"/>
  <c r="V29" i="1" s="1"/>
  <c r="Q6" i="1"/>
  <c r="B26" i="8"/>
  <c r="Q7" i="1"/>
  <c r="S7" i="1" s="1"/>
  <c r="Q8" i="1"/>
  <c r="S8" i="1" s="1"/>
  <c r="Q9" i="1"/>
  <c r="S9" i="1" s="1"/>
  <c r="Q10" i="1"/>
  <c r="S10" i="1" s="1"/>
  <c r="Q11" i="1"/>
  <c r="S11" i="1" s="1"/>
  <c r="Q12" i="1"/>
  <c r="S12" i="1" s="1"/>
  <c r="Q13" i="1"/>
  <c r="S13" i="1" s="1"/>
  <c r="Q14" i="1"/>
  <c r="S14" i="1" s="1"/>
  <c r="Q15" i="1"/>
  <c r="S15" i="1" s="1"/>
  <c r="Q16" i="1"/>
  <c r="S16" i="1" s="1"/>
  <c r="Q17" i="1"/>
  <c r="S17" i="1" s="1"/>
  <c r="A6" i="1"/>
  <c r="A7" i="1"/>
  <c r="A8" i="1"/>
  <c r="A9" i="1"/>
  <c r="A10" i="1"/>
  <c r="A11" i="1"/>
  <c r="A12" i="1"/>
  <c r="A13" i="1"/>
  <c r="A14" i="1"/>
  <c r="A15" i="1"/>
  <c r="A16" i="1"/>
  <c r="A17" i="1"/>
  <c r="B6" i="1"/>
  <c r="B7" i="1"/>
  <c r="B8" i="1"/>
  <c r="B9" i="1"/>
  <c r="B10" i="1"/>
  <c r="B11" i="1"/>
  <c r="B12" i="1"/>
  <c r="B13" i="1"/>
  <c r="B14" i="1"/>
  <c r="B15" i="1"/>
  <c r="B16" i="1"/>
  <c r="B17" i="1"/>
  <c r="S6" i="1" l="1"/>
  <c r="U16" i="1"/>
  <c r="V16" i="1" s="1"/>
  <c r="U12" i="1"/>
  <c r="V12" i="1" s="1"/>
  <c r="U8" i="1"/>
  <c r="V8" i="1" s="1"/>
  <c r="U15" i="1"/>
  <c r="V15" i="1" s="1"/>
  <c r="U11" i="1"/>
  <c r="V11" i="1" s="1"/>
  <c r="U7" i="1"/>
  <c r="V7" i="1" s="1"/>
  <c r="U14" i="1"/>
  <c r="V14" i="1" s="1"/>
  <c r="U10" i="1"/>
  <c r="V10" i="1" s="1"/>
  <c r="U17" i="1"/>
  <c r="V17" i="1" s="1"/>
  <c r="U13" i="1"/>
  <c r="V13" i="1" s="1"/>
  <c r="U9" i="1"/>
  <c r="V9" i="1" s="1"/>
  <c r="U6" i="1" l="1"/>
  <c r="V6" i="1" s="1"/>
  <c r="B8" i="8"/>
  <c r="B7" i="8"/>
  <c r="B6" i="8"/>
  <c r="B5" i="8"/>
  <c r="V2" i="1" l="1"/>
  <c r="B18" i="8" l="1"/>
  <c r="B22" i="8" s="1"/>
  <c r="C2" i="1"/>
</calcChain>
</file>

<file path=xl/sharedStrings.xml><?xml version="1.0" encoding="utf-8"?>
<sst xmlns="http://schemas.openxmlformats.org/spreadsheetml/2006/main" count="5240" uniqueCount="1310">
  <si>
    <t>Gerätekategorie</t>
  </si>
  <si>
    <t>Kältemittel</t>
  </si>
  <si>
    <t>Minibars</t>
  </si>
  <si>
    <t>R290</t>
  </si>
  <si>
    <t>R600a</t>
  </si>
  <si>
    <t>R744</t>
  </si>
  <si>
    <t xml:space="preserve">Adresse </t>
  </si>
  <si>
    <t>IBAN</t>
  </si>
  <si>
    <t>AHT</t>
  </si>
  <si>
    <t>Frigoglass</t>
  </si>
  <si>
    <t>Liebherr</t>
  </si>
  <si>
    <t>FKDPv 4503</t>
  </si>
  <si>
    <t>Vestfrost</t>
  </si>
  <si>
    <t>M180</t>
  </si>
  <si>
    <t>M150</t>
  </si>
  <si>
    <t>CC45</t>
  </si>
  <si>
    <t>Carrier</t>
  </si>
  <si>
    <t>Velando CS 1780LGE</t>
  </si>
  <si>
    <t>Velando CS 2580LGE</t>
  </si>
  <si>
    <t>ArcaBoa</t>
  </si>
  <si>
    <t>Super 2 DR</t>
  </si>
  <si>
    <t>Super 1.5 R</t>
  </si>
  <si>
    <t>Super 1.5 DR</t>
  </si>
  <si>
    <t>Super 2 R</t>
  </si>
  <si>
    <t>Super 2.5 R</t>
  </si>
  <si>
    <t>Super 2.5 DR</t>
  </si>
  <si>
    <t>Super TOPO R</t>
  </si>
  <si>
    <t>Super TOPO DR</t>
  </si>
  <si>
    <t>Dupla 2.2 D R</t>
  </si>
  <si>
    <t>Dupla 2.2 DPNR</t>
  </si>
  <si>
    <t>Dupla 2.5 D R</t>
  </si>
  <si>
    <t>Dupla 2.5 DPN R</t>
  </si>
  <si>
    <t>Dupla TOPO D R</t>
  </si>
  <si>
    <t>Dupla TOPO DPN R</t>
  </si>
  <si>
    <t>Multinor 1530 G</t>
  </si>
  <si>
    <t>Novum</t>
  </si>
  <si>
    <t>Grand Cayman 1008 SC (no lighting)</t>
  </si>
  <si>
    <t>Grand Cayman 1008 SC-LED</t>
  </si>
  <si>
    <t>Grand Cayman 1008 EOA (no lighting)</t>
  </si>
  <si>
    <t>Grand Cayman 1008 EOA-LED</t>
  </si>
  <si>
    <t>Line 601FF (no lighting)</t>
  </si>
  <si>
    <t>Line 601FFL</t>
  </si>
  <si>
    <t>Line 610FF (no lighting)</t>
  </si>
  <si>
    <t>Line 610FFL</t>
  </si>
  <si>
    <t>601L (no lighting)</t>
  </si>
  <si>
    <t>610L (no lighting)</t>
  </si>
  <si>
    <t>601L (with LED)</t>
  </si>
  <si>
    <t>610L (with LED)</t>
  </si>
  <si>
    <t>Optimer 0946LG R290</t>
  </si>
  <si>
    <t>Optimer 0948LG R290</t>
  </si>
  <si>
    <t>Optimer 1346LG R290</t>
  </si>
  <si>
    <t>Optimer 1348LG R290</t>
  </si>
  <si>
    <t>Optimer 1946LG R290</t>
  </si>
  <si>
    <t>Optimer 1948LG R290</t>
  </si>
  <si>
    <t>Fogal Refrigeration</t>
  </si>
  <si>
    <t>Adande</t>
  </si>
  <si>
    <t>HCS R2 Side Engine</t>
  </si>
  <si>
    <t xml:space="preserve">R600a </t>
  </si>
  <si>
    <t>A+</t>
  </si>
  <si>
    <t>HCR R2 Rear Engine</t>
  </si>
  <si>
    <t>Alpeninox</t>
  </si>
  <si>
    <t>HP Premium 712001 (AH2HBAA)</t>
  </si>
  <si>
    <t>HP Premium 71 2027 (AH3HBAAA)</t>
  </si>
  <si>
    <t>A</t>
  </si>
  <si>
    <t>Coreco</t>
  </si>
  <si>
    <t>HMRG-150</t>
  </si>
  <si>
    <t>HMRG-200</t>
  </si>
  <si>
    <t>Desmon</t>
  </si>
  <si>
    <t>PTGM4</t>
  </si>
  <si>
    <t>PTGM3</t>
  </si>
  <si>
    <t>Electrolux Professional</t>
  </si>
  <si>
    <t>Electrostore Premium HP 710001 (EH2HBAA)</t>
  </si>
  <si>
    <t>Electrostore Premium HP 710028 (EH3HBAAA)</t>
  </si>
  <si>
    <t>Gram</t>
  </si>
  <si>
    <t>Crio Touch 728888 (CTO71FRCHP)</t>
  </si>
  <si>
    <t>Crio Tech (728883 (CTE71FRCHP)</t>
  </si>
  <si>
    <t>Angelo Po</t>
  </si>
  <si>
    <t>X-Cel XL70L - 0PR0</t>
  </si>
  <si>
    <t>Cool Compact</t>
  </si>
  <si>
    <t>HKMN059-ME</t>
  </si>
  <si>
    <t>HKMN059-ME-HU</t>
  </si>
  <si>
    <t>HEGR-751</t>
  </si>
  <si>
    <t>HEM7</t>
  </si>
  <si>
    <t>ENODIS HEM7</t>
  </si>
  <si>
    <t>Efficold</t>
  </si>
  <si>
    <t>EL AERG 701</t>
  </si>
  <si>
    <t>Electrolux</t>
  </si>
  <si>
    <t>Ecostore Premium HP 727633 (ESP71FRCA)</t>
  </si>
  <si>
    <t>Gemm</t>
  </si>
  <si>
    <t>XFN/70</t>
  </si>
  <si>
    <t>Superior Plus K 72 G</t>
  </si>
  <si>
    <t>Superior Plus M 72 G</t>
  </si>
  <si>
    <t>Eco Plus K 70 G</t>
  </si>
  <si>
    <t>Eco Plus M 70 G</t>
  </si>
  <si>
    <t>Superior Twin K 84 G</t>
  </si>
  <si>
    <t>Superior Twin M 84 G</t>
  </si>
  <si>
    <t>Superior Euro K 62 G</t>
  </si>
  <si>
    <t>Superior Euro M 62 G</t>
  </si>
  <si>
    <t>Eco Midi K 60 G</t>
  </si>
  <si>
    <t>Eco Midi M 60 G</t>
  </si>
  <si>
    <t>Eco Midi K 82 G</t>
  </si>
  <si>
    <t>Eco Midi M 82 G</t>
  </si>
  <si>
    <t>Ilsa</t>
  </si>
  <si>
    <t>Start Energy AX071050</t>
  </si>
  <si>
    <t>Elite AE073039</t>
  </si>
  <si>
    <t>Sagi Spa</t>
  </si>
  <si>
    <t>X-Treme XE70 - 0P14</t>
  </si>
  <si>
    <t>Crio Touch 728666 (CTO142FRC)</t>
  </si>
  <si>
    <t>C</t>
  </si>
  <si>
    <t>XL150L - 0PRO</t>
  </si>
  <si>
    <t>HEGR-1002</t>
  </si>
  <si>
    <t>HEM14</t>
  </si>
  <si>
    <t>Ecostore Premium 727320 (ESP142FRC)</t>
  </si>
  <si>
    <t>Ecostore Touch 727304 (EST142FRC)</t>
  </si>
  <si>
    <t>XFN/140</t>
  </si>
  <si>
    <t>GKPv 1490-43</t>
  </si>
  <si>
    <t>X-Treme XE150 - 0P14</t>
  </si>
  <si>
    <t>VCS R2 Side Engine</t>
  </si>
  <si>
    <t>B</t>
  </si>
  <si>
    <t>VCR R2 Rear Engine</t>
  </si>
  <si>
    <t>VCM R2</t>
  </si>
  <si>
    <t>VLS R2</t>
  </si>
  <si>
    <t>VCC R2</t>
  </si>
  <si>
    <t>Crio Touch 728889 (CTO71FFCHP)</t>
  </si>
  <si>
    <t>X-CEL XL70B-0PR0</t>
  </si>
  <si>
    <t>HKMT059-ME</t>
  </si>
  <si>
    <t>HKMT059-ME-HU</t>
  </si>
  <si>
    <t>HECG-751</t>
  </si>
  <si>
    <t>Ecostore Touch 727300 (EST71FFC)</t>
  </si>
  <si>
    <t>Ecostore Touch HP 727636 (EST71FFCA)</t>
  </si>
  <si>
    <t>Ecostore Premium HP 727634 (ESP71FFCA)</t>
  </si>
  <si>
    <t>XFB/70</t>
  </si>
  <si>
    <t>Superior Plus F 72 G</t>
  </si>
  <si>
    <t>Eco Plus F 70 G</t>
  </si>
  <si>
    <t>Superior Twin F 84 G</t>
  </si>
  <si>
    <t>Eco Twin F 82 G</t>
  </si>
  <si>
    <t>Eco Midi F 60 G</t>
  </si>
  <si>
    <t>Eco Midi F 82 G</t>
  </si>
  <si>
    <t>BAKER F 625 G</t>
  </si>
  <si>
    <t>BAKER F 550 G</t>
  </si>
  <si>
    <t>Compact F 310 G</t>
  </si>
  <si>
    <t>ILSA</t>
  </si>
  <si>
    <t>AE073033</t>
  </si>
  <si>
    <t>Start Energy AX071047</t>
  </si>
  <si>
    <t>Elite AE073038</t>
  </si>
  <si>
    <t>BGPv 8420</t>
  </si>
  <si>
    <t>GGv 5060</t>
  </si>
  <si>
    <t>GGv 5010</t>
  </si>
  <si>
    <t>X-Treme XE70B-0P14</t>
  </si>
  <si>
    <t>Crio Touch 728668</t>
  </si>
  <si>
    <t>CTO142FFC</t>
  </si>
  <si>
    <t>Ecostore Premium 727306 (EST142FFC)</t>
  </si>
  <si>
    <t>XFB/140</t>
  </si>
  <si>
    <t>GGPv 1420</t>
  </si>
  <si>
    <t>GGPv 1490</t>
  </si>
  <si>
    <t>Ecostore Premium 727319 (ESP72HDFC)</t>
  </si>
  <si>
    <t>K 35 ECOsmart</t>
  </si>
  <si>
    <t>K 40 ECOsmart</t>
  </si>
  <si>
    <t>K 60 ECOsmart</t>
  </si>
  <si>
    <t>Sielaff</t>
  </si>
  <si>
    <t>GF XM (illiminated)</t>
  </si>
  <si>
    <t>Topten GmbH</t>
  </si>
  <si>
    <t>Schaffhauserstrasse 34</t>
  </si>
  <si>
    <t>Macao 210 (U)</t>
  </si>
  <si>
    <t xml:space="preserve">Macao 210 (-) </t>
  </si>
  <si>
    <t>Miami Eco 210 (U)</t>
  </si>
  <si>
    <t xml:space="preserve">Miami  Eco 210 (-) </t>
  </si>
  <si>
    <t>Miami Eco 250 (U)</t>
  </si>
  <si>
    <t xml:space="preserve">Miami Eco 250 (-) </t>
  </si>
  <si>
    <t>Paris Eco 185 (U)</t>
  </si>
  <si>
    <t>Paris Eco 185 (-)</t>
  </si>
  <si>
    <t>Paris Eco 250 (U)</t>
  </si>
  <si>
    <t>Paris Eco 250 (-)</t>
  </si>
  <si>
    <t>Sydney XL 175 (U)</t>
  </si>
  <si>
    <t>Sydney XL 175 (-)</t>
  </si>
  <si>
    <t xml:space="preserve">Sydney XL 210 (U) </t>
  </si>
  <si>
    <t xml:space="preserve">Sydney XL 210 (-) </t>
  </si>
  <si>
    <t xml:space="preserve">Sydney 213 (-) </t>
  </si>
  <si>
    <t>Sydney 223 (U)</t>
  </si>
  <si>
    <t xml:space="preserve">Sydney 223 (-) </t>
  </si>
  <si>
    <t xml:space="preserve">Sydney 230 (-) </t>
  </si>
  <si>
    <t>Sydney 250 (U)</t>
  </si>
  <si>
    <t xml:space="preserve">Sydney XL 250 (U) </t>
  </si>
  <si>
    <t>Sydney XL 250 (-)</t>
  </si>
  <si>
    <t>Docriluc</t>
  </si>
  <si>
    <t>HM-6-100</t>
  </si>
  <si>
    <t>HM-5-100, HM-8-100</t>
  </si>
  <si>
    <t>HM-6-125</t>
  </si>
  <si>
    <t>HM-5-125, HM-8-125</t>
  </si>
  <si>
    <t>Mercatus</t>
  </si>
  <si>
    <t>L2-1795</t>
  </si>
  <si>
    <t>M1-760</t>
  </si>
  <si>
    <t>M1-1520</t>
  </si>
  <si>
    <t>XL150B- 0PR0</t>
  </si>
  <si>
    <t>X-Treme XE150b - 0P14</t>
  </si>
  <si>
    <t>M190</t>
  </si>
  <si>
    <t>Friulinox</t>
  </si>
  <si>
    <t>FKG 274 (Truhe)</t>
  </si>
  <si>
    <t>CC61</t>
  </si>
  <si>
    <t>STs 872</t>
  </si>
  <si>
    <t>STm 972</t>
  </si>
  <si>
    <t>SFT 1223</t>
  </si>
  <si>
    <t>KTM 721161 mit R290</t>
  </si>
  <si>
    <t>KTM 721171, KTM 721171-70 mit R290</t>
  </si>
  <si>
    <t>KTM 731161 mit R290</t>
  </si>
  <si>
    <t>KTM 731171, KTM 731171-70 mit R290</t>
  </si>
  <si>
    <t>Afinox</t>
  </si>
  <si>
    <t>ICOOL-900L_HD C (R290)</t>
  </si>
  <si>
    <t>ICOOL-900L_SD C (R290)</t>
  </si>
  <si>
    <t>Smart-450L SLEC (R290)</t>
  </si>
  <si>
    <t>ST 1122</t>
  </si>
  <si>
    <t>ST 1322</t>
  </si>
  <si>
    <t>SGT 1322</t>
  </si>
  <si>
    <t>ICOOL-500 C (R290)</t>
  </si>
  <si>
    <t xml:space="preserve">FKvsl 2613 </t>
  </si>
  <si>
    <t>FKv 2643</t>
  </si>
  <si>
    <t>Crio Smart HP 729552 (ARX71FFH)</t>
  </si>
  <si>
    <t>JBG 2</t>
  </si>
  <si>
    <t>EH2H7AA, EH2H3AA, EH2HDAA</t>
  </si>
  <si>
    <t>EH3H3AAA, EH3HDAAA</t>
  </si>
  <si>
    <t>Ecostore Touch HP 727635 (EST71FRCHP)</t>
  </si>
  <si>
    <t>Eco Plus K 140 G</t>
  </si>
  <si>
    <t>Eco Plus M 140 G</t>
  </si>
  <si>
    <t>GGU 1400</t>
  </si>
  <si>
    <t>GG 5210</t>
  </si>
  <si>
    <t>GG 4010</t>
  </si>
  <si>
    <t>GG 4060</t>
  </si>
  <si>
    <t>ECO PLUS F 140 G</t>
  </si>
  <si>
    <t>Garmo Multideck / RDGA-2500-L4Z 3M1-I-R600a-DDO-I3Z</t>
  </si>
  <si>
    <t>Coldline</t>
  </si>
  <si>
    <t>Master 700 LT (A70/1N)</t>
  </si>
  <si>
    <t>Smart 700 LT (A70/1NE)</t>
  </si>
  <si>
    <t>Master 1400 LT (A140/2N)</t>
  </si>
  <si>
    <t>Smart 1400 LT (A140/2NE)</t>
  </si>
  <si>
    <t>Master 700 LT (A70/1B)</t>
  </si>
  <si>
    <t>Smart 700 LT (A70/1BE)</t>
  </si>
  <si>
    <t>Master 1400 LT (A140/2B)</t>
  </si>
  <si>
    <t>Smart 1400 LT (A140/2BE)</t>
  </si>
  <si>
    <t>Cmes 502</t>
  </si>
  <si>
    <t>Montreal 250 (U)</t>
  </si>
  <si>
    <t>Montreal 210 (U), 210 (-), EC (U)</t>
  </si>
  <si>
    <t>Montreal Slim 250 (U)</t>
  </si>
  <si>
    <t>Montreal Slim 175 (U), 210 (U), 210 (-), 250 (-), EC (U), EC (-)</t>
  </si>
  <si>
    <t>Miami Eco 145 (U)</t>
  </si>
  <si>
    <t>Miami Eco 145 (-)</t>
  </si>
  <si>
    <t>Kältering</t>
  </si>
  <si>
    <t>Swissline SUR 8 TN/EK</t>
  </si>
  <si>
    <t>True</t>
  </si>
  <si>
    <t>TCR1/2-CL-SS-DL-DR</t>
  </si>
  <si>
    <t>TCR1/3-CL-SS-DL-DR-DR</t>
  </si>
  <si>
    <t>TUC 27 HC</t>
  </si>
  <si>
    <t>TUC 24 HC, TWT 27 HC</t>
  </si>
  <si>
    <t>AREC 70</t>
  </si>
  <si>
    <t>TGN-1R-1S</t>
  </si>
  <si>
    <t>AREC 140</t>
  </si>
  <si>
    <t>TCF1/2-CL-SS-DL-DR</t>
  </si>
  <si>
    <t>Crio Tech 728884 (CTE71FFCHP) / TKU 703 Premium</t>
  </si>
  <si>
    <t>TKU 703 Comfort</t>
  </si>
  <si>
    <t>AFEC 70</t>
  </si>
  <si>
    <t>TGN-1F-1S</t>
  </si>
  <si>
    <t>12.07.17, 04.12.19</t>
  </si>
  <si>
    <t>ICOOL-800 (R290)</t>
  </si>
  <si>
    <t>M85</t>
  </si>
  <si>
    <t>M95</t>
  </si>
  <si>
    <t>Costan (epta)</t>
  </si>
  <si>
    <t>Chorus TN Closed 1000</t>
  </si>
  <si>
    <t>Festival TN Closed 2000</t>
  </si>
  <si>
    <t>Rhapsody Closed 2000</t>
  </si>
  <si>
    <t>Rhapsody Closed 1500</t>
  </si>
  <si>
    <t>Sipario Green 937</t>
  </si>
  <si>
    <t>Sipario Green 1250</t>
  </si>
  <si>
    <t>Sipario Green 1875</t>
  </si>
  <si>
    <t>Sipario Green 2000</t>
  </si>
  <si>
    <t>Corona Förderbeiträge</t>
  </si>
  <si>
    <t>MKUv 1610</t>
  </si>
  <si>
    <t>MKUv 1613</t>
  </si>
  <si>
    <t>MKv 3910</t>
  </si>
  <si>
    <t>Jura</t>
  </si>
  <si>
    <t>X8</t>
  </si>
  <si>
    <t>-</t>
  </si>
  <si>
    <t>WE 8</t>
  </si>
  <si>
    <t>WE 6</t>
  </si>
  <si>
    <t>Giga X8 G2</t>
  </si>
  <si>
    <t>Giga X8C G2</t>
  </si>
  <si>
    <t>X6</t>
  </si>
  <si>
    <t>Schaerer</t>
  </si>
  <si>
    <t>Coffee Art 1 CT1 2KW</t>
  </si>
  <si>
    <t>Coffee Art CT1 Topping 2KW</t>
  </si>
  <si>
    <t>WMF</t>
  </si>
  <si>
    <t>1500S Basic Milk &amp; Choc</t>
  </si>
  <si>
    <t>1500S+ Basic Milk &amp; Choc</t>
  </si>
  <si>
    <t>1500S+ Topping</t>
  </si>
  <si>
    <t>Coffee Art C T</t>
  </si>
  <si>
    <t>Egro</t>
  </si>
  <si>
    <t>ZERO Quick Milk</t>
  </si>
  <si>
    <t>ZERO Pure Coffee</t>
  </si>
  <si>
    <t>ONE Pure Coffee</t>
  </si>
  <si>
    <t>ONE Quick Milk</t>
  </si>
  <si>
    <t>5000S - Easy Milk &amp; Choc</t>
  </si>
  <si>
    <t>5000S+ 3kW Easy Milk &amp; Choc</t>
  </si>
  <si>
    <t>5000S+ 9kW Easy Milk &amp; Choc</t>
  </si>
  <si>
    <t>Melitta</t>
  </si>
  <si>
    <t>Cafina XT6 1G 0 0 0 0</t>
  </si>
  <si>
    <t>Cafina XT6 2G 0 0 0 0</t>
  </si>
  <si>
    <t>Carimali</t>
  </si>
  <si>
    <t>Armonia Soft Easy</t>
  </si>
  <si>
    <t>Armonia Touch Easy</t>
  </si>
  <si>
    <t>Macco</t>
  </si>
  <si>
    <t>MX3 Easy</t>
  </si>
  <si>
    <t>MX4 Easy</t>
  </si>
  <si>
    <t>CoolMed 8260</t>
  </si>
  <si>
    <t>CoolMed-G 8260</t>
  </si>
  <si>
    <t>CoolMed 18460</t>
  </si>
  <si>
    <t>GDM-19T-HC~TSL01</t>
  </si>
  <si>
    <t>GDM-35-HC~TSL01</t>
  </si>
  <si>
    <t>T-15G-HC~FGD01</t>
  </si>
  <si>
    <t>TSD-09G-HC-LD</t>
  </si>
  <si>
    <t>TUC-27G-HC~FGD01</t>
  </si>
  <si>
    <t>TUC-24G-HC~FGD01</t>
  </si>
  <si>
    <t>Förderbeiträge</t>
  </si>
  <si>
    <t>Ersatztyp</t>
  </si>
  <si>
    <t>Nebenkosten</t>
  </si>
  <si>
    <t>UID (CHE-...)</t>
  </si>
  <si>
    <t>Anteil</t>
  </si>
  <si>
    <t>Corona Anteil</t>
  </si>
  <si>
    <t>Messages</t>
  </si>
  <si>
    <t>Lebensdauer</t>
  </si>
  <si>
    <t>Visor 2581 G VS</t>
  </si>
  <si>
    <t>Visor 1881 CE G VS, Visor 1881 G VS, Visor 2181 G VS</t>
  </si>
  <si>
    <t>Visor 2551/81 G VS</t>
  </si>
  <si>
    <t>Visor 1851/81 CE G VS, Visor 1851/81 G VS, Visor 2151/81 G VS</t>
  </si>
  <si>
    <t>Programme de subvention Topten pour appareils professionnels</t>
  </si>
  <si>
    <t>Consignes pour le remplissage du formulaire de demande</t>
  </si>
  <si>
    <r>
      <t xml:space="preserve">Lors de l'envoi de la demande, </t>
    </r>
    <r>
      <rPr>
        <u/>
        <sz val="14"/>
        <color theme="1"/>
        <rFont val="Arial"/>
        <family val="2"/>
      </rPr>
      <t>3 documents sont nécessaires</t>
    </r>
    <r>
      <rPr>
        <sz val="14"/>
        <color theme="1"/>
        <rFont val="Arial"/>
        <family val="2"/>
      </rPr>
      <t xml:space="preserve">:
1) </t>
    </r>
    <r>
      <rPr>
        <b/>
        <sz val="14"/>
        <color theme="1"/>
        <rFont val="Arial"/>
        <family val="2"/>
      </rPr>
      <t>Ce formulaire de demande</t>
    </r>
    <r>
      <rPr>
        <sz val="14"/>
        <color theme="1"/>
        <rFont val="Arial"/>
        <family val="2"/>
      </rPr>
      <t xml:space="preserve"> en format Excel
2) La </t>
    </r>
    <r>
      <rPr>
        <b/>
        <sz val="14"/>
        <color theme="1"/>
        <rFont val="Arial"/>
        <family val="2"/>
      </rPr>
      <t>facture de l’appareil</t>
    </r>
    <r>
      <rPr>
        <sz val="14"/>
        <color theme="1"/>
        <rFont val="Arial"/>
        <family val="2"/>
      </rPr>
      <t xml:space="preserve"> à subventionner
3) La </t>
    </r>
    <r>
      <rPr>
        <b/>
        <sz val="14"/>
        <color theme="1"/>
        <rFont val="Arial"/>
        <family val="2"/>
      </rPr>
      <t>facture destinée à Topten</t>
    </r>
    <r>
      <rPr>
        <sz val="14"/>
        <color theme="1"/>
        <rFont val="Arial"/>
        <family val="2"/>
      </rPr>
      <t xml:space="preserve"> (générée automatiquement dans la feuille "4_Facture")</t>
    </r>
  </si>
  <si>
    <t>Détails sur les champs dans le formulaire</t>
  </si>
  <si>
    <t>Champs à remplir</t>
  </si>
  <si>
    <t>Catégorie de produit</t>
  </si>
  <si>
    <t>Fabricant</t>
  </si>
  <si>
    <t>Modèle</t>
  </si>
  <si>
    <t>Nombres de pièces</t>
  </si>
  <si>
    <t>Réfrigérant</t>
  </si>
  <si>
    <t>Type de remplacement</t>
  </si>
  <si>
    <t>Fournisseur</t>
  </si>
  <si>
    <t>Date de la commande</t>
  </si>
  <si>
    <t>Date de la facture</t>
  </si>
  <si>
    <t>Devise (CHF, EUR...)</t>
  </si>
  <si>
    <t>Taux de change</t>
  </si>
  <si>
    <t>Prix unitaire de l'appareil (en devise d'origine)</t>
  </si>
  <si>
    <t>Champs calculés automatiquement</t>
  </si>
  <si>
    <t>Prix unitaire (CHF)</t>
  </si>
  <si>
    <t>Période d'amortissement</t>
  </si>
  <si>
    <t>Pourcentage subventionné</t>
  </si>
  <si>
    <t>Subvention maximale par pièce</t>
  </si>
  <si>
    <t>Subvention octroyée par pièce</t>
  </si>
  <si>
    <t>Subvention octroyée totale</t>
  </si>
  <si>
    <t>Choisir la catégorie de produit dans le menu déroulant.</t>
  </si>
  <si>
    <t>Fabricant de l'appareil</t>
  </si>
  <si>
    <t>Modèle de l'appareil</t>
  </si>
  <si>
    <t>Nombre de pièces achetées</t>
  </si>
  <si>
    <t>Réfrigérant dans l'appareil (R290, R600a ou R744)</t>
  </si>
  <si>
    <r>
      <rPr>
        <b/>
        <sz val="12"/>
        <color theme="1"/>
        <rFont val="Arial"/>
        <family val="2"/>
      </rPr>
      <t>Direct:</t>
    </r>
    <r>
      <rPr>
        <sz val="12"/>
        <color theme="1"/>
        <rFont val="Arial"/>
        <family val="2"/>
      </rPr>
      <t xml:space="preserve"> L'appareil a remplacé un ancien appareil précis
</t>
    </r>
    <r>
      <rPr>
        <b/>
        <sz val="12"/>
        <color theme="1"/>
        <rFont val="Arial"/>
        <family val="2"/>
      </rPr>
      <t>Indirect:</t>
    </r>
    <r>
      <rPr>
        <sz val="12"/>
        <color theme="1"/>
        <rFont val="Arial"/>
        <family val="2"/>
      </rPr>
      <t xml:space="preserve"> L'appareil est rajouté au pool d'appareils existants</t>
    </r>
  </si>
  <si>
    <t>Fournisseur de l'appareil</t>
  </si>
  <si>
    <t>Date de la commande, ordre</t>
  </si>
  <si>
    <t>Numéro de la facture de l'appareil</t>
  </si>
  <si>
    <t>Date de la facture de l'appareil</t>
  </si>
  <si>
    <t>Devise sur la facture</t>
  </si>
  <si>
    <t>Prix de l'appareil sur la facture</t>
  </si>
  <si>
    <t>Lors d'achat en devise étrangère</t>
  </si>
  <si>
    <t xml:space="preserve">Prix unitaire en CHF </t>
  </si>
  <si>
    <t>La période de amortissement lorsque l'on considère les économies d'énergie du produit efficient.</t>
  </si>
  <si>
    <t>Quelle pourcentage (%) de l'équipement est subventionné</t>
  </si>
  <si>
    <t>Montant de la subvention</t>
  </si>
  <si>
    <t>Subvention maximale pour cette catégorie de produit</t>
  </si>
  <si>
    <t>Montant minimum entre la subvention forfaitaire et la subvention calculée</t>
  </si>
  <si>
    <t>Subvention totale pour toutes les unités achetées</t>
  </si>
  <si>
    <t>Coordonnées bancaires</t>
  </si>
  <si>
    <t>Coordonnées</t>
  </si>
  <si>
    <t>Entreprise</t>
  </si>
  <si>
    <t>Personne de contact (prénom et nom)</t>
  </si>
  <si>
    <t>NPA Lieu</t>
  </si>
  <si>
    <t>Numéro de téléphone</t>
  </si>
  <si>
    <t>Courriel</t>
  </si>
  <si>
    <t>Titulaire du compte</t>
  </si>
  <si>
    <t>Nom de la banque</t>
  </si>
  <si>
    <t>Numéro de compte</t>
  </si>
  <si>
    <t>(Facultatif) Numéro de référence sur le bulletin de versement</t>
  </si>
  <si>
    <t>Conditions</t>
  </si>
  <si>
    <t>Je garantie que les appareils achetés ne bénéficient d'aucunes autres subventions, notamment de ProHotelWatt et ProCareWatt.</t>
  </si>
  <si>
    <t>Je garantie que tous les appareils achetés seront installés en Suisse.</t>
  </si>
  <si>
    <t>Conformité des données</t>
  </si>
  <si>
    <t>J'accepte le contenu du règlement ainsi que toutes ses conditions (voir Feuille 6 et www.topten.ch/commercial) et je garantie que toutes les données sont complètes et vraie.</t>
  </si>
  <si>
    <t>Coordonnées demandeur</t>
  </si>
  <si>
    <t>Formulaire de demande pour appareils professionnels</t>
  </si>
  <si>
    <t>Numéro de facture</t>
  </si>
  <si>
    <t>CH-8006 Zurich</t>
  </si>
  <si>
    <t>Facture</t>
  </si>
  <si>
    <t>Subvention* totale</t>
  </si>
  <si>
    <t>*(La subvention s'agit d'un encouragement du programme Prokilowatt sous la direction de l'Office fédéral de l'énergie.)</t>
  </si>
  <si>
    <t>Sans TVA (subvention)</t>
  </si>
  <si>
    <t xml:space="preserve">Total, sans TVA </t>
  </si>
  <si>
    <t>Coordonées bancaires</t>
  </si>
  <si>
    <t>Numéro de référence</t>
  </si>
  <si>
    <t>Numéro TVA</t>
  </si>
  <si>
    <t>Signature autorisée</t>
  </si>
  <si>
    <t xml:space="preserve">Avec la présente signature nous confirmons que nous acceptons le règlement et ses conditions (Fiche 6 et www.topten.ch/commercial). Nous garantissons que les données fournies sont complètes et correctes. Finalement, nous garantissons que les appareils achetés seront installés en Suisse et qu'ils ne bénéficient pas d'autres subventions, notamment de la part de ProHotelWatt et ProCareWatt. </t>
  </si>
  <si>
    <t>Date, signature du demandeur</t>
  </si>
  <si>
    <t>Remplir le champs "Date de la commande"</t>
  </si>
  <si>
    <t>Nom du titulaire du compte manquant</t>
  </si>
  <si>
    <t>IBAN manquant</t>
  </si>
  <si>
    <t>Nom de la banque manquant</t>
  </si>
  <si>
    <t>Vos données ont été copiées dans la facture destinée à Topten (Feuille "4_Facture". Veuillez envoyer une version signée de la facture en format PDF.</t>
  </si>
  <si>
    <t>Période d'amortissement est moins de 4 ans</t>
  </si>
  <si>
    <t>Direct</t>
  </si>
  <si>
    <t>Indirect</t>
  </si>
  <si>
    <t>Armoires à boissons fraîches</t>
  </si>
  <si>
    <t>Bahuts à glace</t>
  </si>
  <si>
    <t>Bahuts universels et de congélation</t>
  </si>
  <si>
    <t>Bahuts réfrigérés</t>
  </si>
  <si>
    <t>Vitrines réfrigérées</t>
  </si>
  <si>
    <t>Vitrines réfrigérées de comptoir</t>
  </si>
  <si>
    <t>Congélateurs moyens avec portes vitrées</t>
  </si>
  <si>
    <t>Grands congélateurs avec portes vitrées</t>
  </si>
  <si>
    <t>Distributeurs automatiques réfrigérés</t>
  </si>
  <si>
    <t>Réfrigérateurs - sous plan</t>
  </si>
  <si>
    <t>Armoires réfrigérées - 1 porte</t>
  </si>
  <si>
    <t>Armoires réfrigérées - 2 portes</t>
  </si>
  <si>
    <t>Congélateurs - sous plan</t>
  </si>
  <si>
    <t>Armoires congélateur - 1 porte</t>
  </si>
  <si>
    <t>Armoires congélateur - 2 portes</t>
  </si>
  <si>
    <t>Réfrigérateurs pour médicaments</t>
  </si>
  <si>
    <t>Sèche-linge professionnels</t>
  </si>
  <si>
    <t>Machines à café professionnelles</t>
  </si>
  <si>
    <t xml:space="preserve">Appareils subventionnés </t>
  </si>
  <si>
    <t>Catégorie de l’appareil</t>
  </si>
  <si>
    <t>Autres modèles</t>
  </si>
  <si>
    <t>EEI / classe</t>
  </si>
  <si>
    <t>Subventionné</t>
  </si>
  <si>
    <t>Depuis</t>
  </si>
  <si>
    <t xml:space="preserve">Armoires à boissons fraîches </t>
  </si>
  <si>
    <t>oui</t>
  </si>
  <si>
    <t>Congélateurs pour glaces</t>
  </si>
  <si>
    <t xml:space="preserve">Congélateurs moyens avec portes vitrées </t>
  </si>
  <si>
    <t xml:space="preserve">Bahuts universels et de congélation </t>
  </si>
  <si>
    <t>Réfrigérateurs comptoirs</t>
  </si>
  <si>
    <t>Armoires réfrigérées – 1 porte</t>
  </si>
  <si>
    <t>Armoires réfrigérées – 2 portes</t>
  </si>
  <si>
    <t>Armoires congélateur  – 1 porte</t>
  </si>
  <si>
    <t>Armoires congélateur  – 2 portes</t>
  </si>
  <si>
    <t>Réfrigérateurs-congélateurs</t>
  </si>
  <si>
    <t>Machines à café</t>
  </si>
  <si>
    <t xml:space="preserve">Règlement </t>
  </si>
  <si>
    <t>Programme de subvention pour appareils professionnels efficients</t>
  </si>
  <si>
    <t>Conditions générales</t>
  </si>
  <si>
    <r>
      <t>1.</t>
    </r>
    <r>
      <rPr>
        <sz val="7"/>
        <color theme="1"/>
        <rFont val="Times New Roman"/>
        <family val="1"/>
      </rPr>
      <t xml:space="preserve">     </t>
    </r>
    <r>
      <rPr>
        <sz val="9"/>
        <color theme="1"/>
        <rFont val="Helvetica"/>
        <family val="2"/>
      </rPr>
      <t>Les équipements professionnels à haut rendement énergétique destinés aux secteurs du commerce de détail, de la médecine et de l'hôtellerie se trouvant dans les catégories répertoriées sur Topten sont éligibles :</t>
    </r>
  </si>
  <si>
    <r>
      <t>2.</t>
    </r>
    <r>
      <rPr>
        <sz val="7"/>
        <color theme="1"/>
        <rFont val="Times New Roman"/>
        <family val="1"/>
      </rPr>
      <t xml:space="preserve">     </t>
    </r>
    <r>
      <rPr>
        <sz val="9"/>
        <color theme="1"/>
        <rFont val="Helvetica"/>
        <family val="2"/>
      </rPr>
      <t>Subventions maximales</t>
    </r>
  </si>
  <si>
    <t>Gastronomie et stockage</t>
  </si>
  <si>
    <t>Réfrigérateurs – congélateurs</t>
  </si>
  <si>
    <r>
      <t>3.</t>
    </r>
    <r>
      <rPr>
        <sz val="7"/>
        <color theme="1"/>
        <rFont val="Times New Roman"/>
        <family val="1"/>
      </rPr>
      <t xml:space="preserve">     </t>
    </r>
    <r>
      <rPr>
        <sz val="9"/>
        <color theme="1"/>
        <rFont val="Helvetica"/>
        <family val="2"/>
      </rPr>
      <t>L'achat d'un appareil est direct ou indirect. Si l'appareil remplace un appareil exact, l'achat est un achat direct. Si l'appareil fait partie d'un inventaire plus large d'appareils, il s'agit d'un achat "indirect". La hauteur de la subvention dépend de ce facteur.</t>
    </r>
  </si>
  <si>
    <t>Subvention</t>
  </si>
  <si>
    <t>30% ou subvention maximale</t>
  </si>
  <si>
    <t>25% ou subvention maximale</t>
  </si>
  <si>
    <r>
      <t>4.</t>
    </r>
    <r>
      <rPr>
        <sz val="7"/>
        <color theme="1"/>
        <rFont val="Times New Roman"/>
        <family val="1"/>
      </rPr>
      <t xml:space="preserve">     </t>
    </r>
    <r>
      <rPr>
        <sz val="9"/>
        <color theme="1"/>
        <rFont val="Helvetica"/>
        <family val="2"/>
      </rPr>
      <t>La période d’amortissement du nouveau dispositif doit être d'au moins 4 ans. L'économie d'électricité sur 4 ans doit être inférieure à l'investissement total (prix de l'appareil plus les coûts indirects comme le transport, installation, composants supplémentaires, marquage, coûts de stockage).</t>
    </r>
  </si>
  <si>
    <r>
      <t>5.</t>
    </r>
    <r>
      <rPr>
        <sz val="7"/>
        <color theme="1"/>
        <rFont val="Times New Roman"/>
        <family val="1"/>
      </rPr>
      <t xml:space="preserve">     </t>
    </r>
    <r>
      <rPr>
        <sz val="9"/>
        <color theme="1"/>
        <rFont val="Helvetica"/>
        <family val="2"/>
      </rPr>
      <t>Au cours du programme, il est possible de recevoir des subventions pour un montant maximum de 400 000 CHF d'investissement par demandeur (selon le numéro d'entreprise de l'UID ou le numéro de TVA) grâce à la mesure d’urgence Corona. En temps normal, le programme subventionne les appareils efficaces jusqu’à un maximum de de 300 000 CHF d’investissement.</t>
    </r>
  </si>
  <si>
    <r>
      <t>6.</t>
    </r>
    <r>
      <rPr>
        <sz val="7"/>
        <color theme="1"/>
        <rFont val="Times New Roman"/>
        <family val="1"/>
      </rPr>
      <t xml:space="preserve">     </t>
    </r>
    <r>
      <rPr>
        <sz val="9"/>
        <color theme="1"/>
        <rFont val="Helvetica"/>
        <family val="2"/>
      </rPr>
      <t>TVA : La subvention est une subvention au sens de l'art. 18 al. 2 let. a de la LMSST. Aucune TVA ne doit être payée sur la subvention. Toutefois, si les bénéficiaires du paiement ont le droit de déduire la taxe en amont, ils doivent réduire proportionnellement leur déduction de la taxe en amont (art. 33, al. 2, de la loi sur la taxe à la consommation).</t>
    </r>
  </si>
  <si>
    <r>
      <t>7.</t>
    </r>
    <r>
      <rPr>
        <sz val="7"/>
        <color theme="1"/>
        <rFont val="Times New Roman"/>
        <family val="1"/>
      </rPr>
      <t xml:space="preserve">     </t>
    </r>
    <r>
      <rPr>
        <sz val="9"/>
        <color theme="1"/>
        <rFont val="Helvetica"/>
        <family val="2"/>
      </rPr>
      <t>Seuls les appareils installés en Suisse peuvent être subventionnés.</t>
    </r>
  </si>
  <si>
    <r>
      <t>8.</t>
    </r>
    <r>
      <rPr>
        <sz val="7"/>
        <color theme="1"/>
        <rFont val="Times New Roman"/>
        <family val="1"/>
      </rPr>
      <t xml:space="preserve">     </t>
    </r>
    <r>
      <rPr>
        <sz val="9"/>
        <color theme="1"/>
        <rFont val="Helvetica"/>
        <family val="2"/>
      </rPr>
      <t xml:space="preserve">Seules les entreprises situées en Suisse peuvent bénéficier d'un financement. </t>
    </r>
  </si>
  <si>
    <r>
      <t>9.</t>
    </r>
    <r>
      <rPr>
        <sz val="7"/>
        <color theme="1"/>
        <rFont val="Times New Roman"/>
        <family val="1"/>
      </rPr>
      <t xml:space="preserve">     </t>
    </r>
    <r>
      <rPr>
        <sz val="9"/>
        <color theme="1"/>
        <rFont val="Helvetica"/>
        <family val="2"/>
      </rPr>
      <t>Seules les demandes pour lesquelles l'achat des équipements (date de la facture) est effectué au plus tard 1 mois avant le premier contact avec Topten seront approuvées. Les demandes ultérieures ne doivent pas être présentées dans un délai d'un mois.L'achat de l'appareil doit avoir eu lieu après le 1er janvier 2021.</t>
    </r>
  </si>
  <si>
    <r>
      <t>10.</t>
    </r>
    <r>
      <rPr>
        <sz val="7"/>
        <color theme="1"/>
        <rFont val="Times New Roman"/>
        <family val="1"/>
      </rPr>
      <t xml:space="preserve">     </t>
    </r>
    <r>
      <rPr>
        <sz val="9"/>
        <color theme="1"/>
        <rFont val="Helvetica"/>
        <family val="2"/>
      </rPr>
      <t>Les doubles subventions avec d'autres programmes de subventions étatiques (en particulier Prokilowatt) et ne sont pas autorisées.</t>
    </r>
  </si>
  <si>
    <r>
      <t>11.</t>
    </r>
    <r>
      <rPr>
        <sz val="7"/>
        <color theme="1"/>
        <rFont val="Times New Roman"/>
        <family val="1"/>
      </rPr>
      <t xml:space="preserve">     </t>
    </r>
    <r>
      <rPr>
        <sz val="9"/>
        <color theme="1"/>
        <rFont val="Helvetica"/>
        <family val="2"/>
      </rPr>
      <t>Les décisions de Topten concernant les subventions (approbations, refus) et le montant des subventions sont définitifs. Il n'y a pas de possibilité de recours.</t>
    </r>
  </si>
  <si>
    <r>
      <t>12.</t>
    </r>
    <r>
      <rPr>
        <sz val="7"/>
        <color theme="1"/>
        <rFont val="Times New Roman"/>
        <family val="1"/>
      </rPr>
      <t xml:space="preserve">     </t>
    </r>
    <r>
      <rPr>
        <sz val="9"/>
        <color theme="1"/>
        <rFont val="Helvetica"/>
        <family val="2"/>
      </rPr>
      <t xml:space="preserve"> Il n'existe aucun droit légal aux contributions de financement. Les contributions ne peuvent être accordées que jusqu'à l'épuisement du budget.</t>
    </r>
  </si>
  <si>
    <r>
      <t>13.</t>
    </r>
    <r>
      <rPr>
        <sz val="7"/>
        <color theme="1"/>
        <rFont val="Times New Roman"/>
        <family val="1"/>
      </rPr>
      <t xml:space="preserve">   </t>
    </r>
    <r>
      <rPr>
        <sz val="9"/>
        <color theme="1"/>
        <rFont val="Helvetica"/>
        <family val="2"/>
      </rPr>
      <t>Topten décline toute responsabilité en ce qui concerne le traitement des demandes. Plus précisément, Topten décline toute responsabilité pour les dépenses ou les dommages pouvant résulter d'une annulation ou d'une modification de ce règlement.</t>
    </r>
  </si>
  <si>
    <r>
      <t>14.</t>
    </r>
    <r>
      <rPr>
        <sz val="7"/>
        <color theme="1"/>
        <rFont val="Times New Roman"/>
        <family val="1"/>
      </rPr>
      <t xml:space="preserve">   </t>
    </r>
    <r>
      <rPr>
        <sz val="9"/>
        <color theme="1"/>
        <rFont val="Helvetica"/>
        <family val="2"/>
      </rPr>
      <t>Ce règlement est valable dans la présente version, sous réserve de modifications. Le droit suisse est applicable, le for juridique est à Zurich.</t>
    </r>
  </si>
  <si>
    <t>Traitement des demandes</t>
  </si>
  <si>
    <r>
      <t>1.</t>
    </r>
    <r>
      <rPr>
        <sz val="7"/>
        <color theme="1"/>
        <rFont val="Times New Roman"/>
        <family val="1"/>
      </rPr>
      <t xml:space="preserve">     </t>
    </r>
    <r>
      <rPr>
        <sz val="9"/>
        <color theme="1"/>
        <rFont val="Helvetica"/>
        <family val="2"/>
      </rPr>
      <t>Les documents suivants sont requis lors de la soumission des demandes et doivent être soumis par email:</t>
    </r>
  </si>
  <si>
    <t>Contact</t>
  </si>
  <si>
    <t>8006 Zurich</t>
  </si>
  <si>
    <t>www.topten.ch/commercial</t>
  </si>
  <si>
    <t>commercial@topten.ch</t>
  </si>
  <si>
    <r>
      <t xml:space="preserve">  o</t>
    </r>
    <r>
      <rPr>
        <sz val="7"/>
        <color theme="1"/>
        <rFont val="Times New Roman"/>
        <family val="1"/>
      </rPr>
      <t xml:space="preserve">    </t>
    </r>
    <r>
      <rPr>
        <sz val="9"/>
        <color theme="1"/>
        <rFont val="Helvetica"/>
        <family val="2"/>
      </rPr>
      <t>Les appareils doivent répondre aux critères d'éligibilité publiés par Topten (statut lors de l'achat de l'appareil).</t>
    </r>
  </si>
  <si>
    <r>
      <t xml:space="preserve">  o</t>
    </r>
    <r>
      <rPr>
        <sz val="7"/>
        <color theme="1"/>
        <rFont val="Times New Roman"/>
        <family val="1"/>
      </rPr>
      <t xml:space="preserve">    </t>
    </r>
    <r>
      <rPr>
        <sz val="9"/>
        <color theme="1"/>
        <rFont val="Helvetica"/>
        <family val="2"/>
      </rPr>
      <t>Les critères d'éligibilité et les contributions sont révisés régulièrement. Elles tiennent compte de l'évolution du marché.</t>
    </r>
  </si>
  <si>
    <r>
      <t xml:space="preserve">  o</t>
    </r>
    <r>
      <rPr>
        <sz val="7"/>
        <color theme="1"/>
        <rFont val="Times New Roman"/>
        <family val="1"/>
      </rPr>
      <t xml:space="preserve">    </t>
    </r>
    <r>
      <rPr>
        <sz val="9"/>
        <color theme="1"/>
        <rFont val="Helvetica"/>
        <family val="2"/>
      </rPr>
      <t>Tous les modèles éligibles sont répertoriés sur le site www.topten.ch/commercial. Les listes évoluent constamment à mesure que l'offre de produits des fabricants augmente.</t>
    </r>
  </si>
  <si>
    <r>
      <t xml:space="preserve">  o</t>
    </r>
    <r>
      <rPr>
        <sz val="7"/>
        <color theme="1"/>
        <rFont val="Times New Roman"/>
        <family val="1"/>
      </rPr>
      <t xml:space="preserve">    </t>
    </r>
    <r>
      <rPr>
        <sz val="9"/>
        <color theme="1"/>
        <rFont val="Helvetica"/>
        <family val="2"/>
      </rPr>
      <t>Les appareils de réfrigération doivent utiliser des réfrigérants naturels respectueux du climat (PRP ≤ 3). Cette exigence ne s'applique pas aux machines à café et aux sèche-linge commerciaux équipés de pompes à chaleur.</t>
    </r>
  </si>
  <si>
    <r>
      <t xml:space="preserve">  o</t>
    </r>
    <r>
      <rPr>
        <sz val="7"/>
        <color theme="1"/>
        <rFont val="Times New Roman"/>
        <family val="1"/>
      </rPr>
      <t xml:space="preserve">    </t>
    </r>
    <r>
      <rPr>
        <sz val="9"/>
        <color theme="1"/>
        <rFont val="Helvetica"/>
        <family val="2"/>
      </rPr>
      <t>Formulaire Excel rempli dans son intégralité (disponible en ligne à l'adresse www.topten.ch/commercial).</t>
    </r>
  </si>
  <si>
    <r>
      <t xml:space="preserve">  o</t>
    </r>
    <r>
      <rPr>
        <sz val="7"/>
        <color theme="1"/>
        <rFont val="Times New Roman"/>
        <family val="1"/>
      </rPr>
      <t xml:space="preserve">    </t>
    </r>
    <r>
      <rPr>
        <sz val="9"/>
        <color theme="1"/>
        <rFont val="Helvetica"/>
        <family val="2"/>
      </rPr>
      <t>PDF des factures des appareils. Le prix d'achat des appareils doit être clairement visible.</t>
    </r>
  </si>
  <si>
    <r>
      <t xml:space="preserve">  o</t>
    </r>
    <r>
      <rPr>
        <sz val="7"/>
        <color theme="1"/>
        <rFont val="Times New Roman"/>
        <family val="1"/>
      </rPr>
      <t xml:space="preserve">    </t>
    </r>
    <r>
      <rPr>
        <sz val="9"/>
        <color theme="1"/>
        <rFont val="Helvetica"/>
        <family val="2"/>
      </rPr>
      <t>La facture signée destinée à Topten. La facture est automatiquement générée dans le formulaire Excel.</t>
    </r>
  </si>
  <si>
    <r>
      <t>2.</t>
    </r>
    <r>
      <rPr>
        <sz val="7"/>
        <color theme="1"/>
        <rFont val="Times New Roman"/>
        <family val="1"/>
      </rPr>
      <t xml:space="preserve">     </t>
    </r>
    <r>
      <rPr>
        <sz val="9"/>
        <color theme="1"/>
        <rFont val="Helvetica"/>
        <family val="2"/>
      </rPr>
      <t>Le demandeur sera informé de la décision après vérification des documents. Le demandeur doit accorder à Topten l'accès aux équipements subventionnés et aux mesures de la consommation d'énergie (contrôles aléatoires).</t>
    </r>
  </si>
  <si>
    <r>
      <t>3.</t>
    </r>
    <r>
      <rPr>
        <sz val="7"/>
        <color theme="1"/>
        <rFont val="Times New Roman"/>
        <family val="1"/>
      </rPr>
      <t xml:space="preserve">     </t>
    </r>
    <r>
      <rPr>
        <sz val="9"/>
        <color theme="1"/>
        <rFont val="Helvetica"/>
        <family val="2"/>
      </rPr>
      <t>La facture soumise à Topten confirme par une signature juridiquement valable que toutes les conditions du règlement ont été respectées.</t>
    </r>
  </si>
  <si>
    <r>
      <t>4.</t>
    </r>
    <r>
      <rPr>
        <sz val="7"/>
        <color theme="1"/>
        <rFont val="Times New Roman"/>
        <family val="1"/>
      </rPr>
      <t xml:space="preserve">     </t>
    </r>
    <r>
      <rPr>
        <sz val="9"/>
        <color theme="1"/>
        <rFont val="Helvetica"/>
        <family val="2"/>
      </rPr>
      <t>En règle générale, le versement de la subvention est effectué dans les 30 jours. Des retards sont possibles, surtout si le refinancement par ProKilowatt n'a pas encore eu lieu.</t>
    </r>
  </si>
  <si>
    <r>
      <t>5.</t>
    </r>
    <r>
      <rPr>
        <sz val="7"/>
        <color theme="1"/>
        <rFont val="Times New Roman"/>
        <family val="1"/>
      </rPr>
      <t xml:space="preserve">     </t>
    </r>
    <r>
      <rPr>
        <sz val="9"/>
        <color theme="1"/>
        <rFont val="Helvetica"/>
        <family val="2"/>
      </rPr>
      <t>Les subventions reçues sur la base d'informations fausses ou incomplètes ou du non-respect du règlement peuvent être réclamées et doivent être remboursées à Topten. Les candidats concernés peuvent être exclus de toute participation ultérieure aux programmes de subvention de Topten.</t>
    </r>
  </si>
  <si>
    <r>
      <t>6.</t>
    </r>
    <r>
      <rPr>
        <sz val="7"/>
        <color theme="1"/>
        <rFont val="Times New Roman"/>
        <family val="1"/>
      </rPr>
      <t xml:space="preserve">     </t>
    </r>
    <r>
      <rPr>
        <sz val="9"/>
        <color theme="1"/>
        <rFont val="Helvetica"/>
        <family val="2"/>
      </rPr>
      <t>Dans le cas où Prokilowatt réclamerait la subvention, celle-ci doit être reversée à Topten dans les 30 jours (Topten organise le transfert des fonds entre Prokilowatt et le demandeur, mais n'assume aucun risque). Ce délai de paiement s'applique également en cas de désaccord, qui ne peut être résolu que directement avec Prokilowatt</t>
    </r>
  </si>
  <si>
    <t>Subventions maximales</t>
  </si>
  <si>
    <t>Partie des coûts d'investissements</t>
  </si>
  <si>
    <t>Fluide frigorigène</t>
  </si>
  <si>
    <t>C (23.5)</t>
  </si>
  <si>
    <t>C (25.4)</t>
  </si>
  <si>
    <t>C (28.5)</t>
  </si>
  <si>
    <t>B (18.8)</t>
  </si>
  <si>
    <t>C (21.1)</t>
  </si>
  <si>
    <t>B (17.9)</t>
  </si>
  <si>
    <t>C (24.6)</t>
  </si>
  <si>
    <t>C (23.3)</t>
  </si>
  <si>
    <t>C (27.2)</t>
  </si>
  <si>
    <t>C (22.1)</t>
  </si>
  <si>
    <t>C (28.8)</t>
  </si>
  <si>
    <t>C (28.7)</t>
  </si>
  <si>
    <t>C (21.5)</t>
  </si>
  <si>
    <t>C (29.6)</t>
  </si>
  <si>
    <t>A (9.6)</t>
  </si>
  <si>
    <t>B (12.2)</t>
  </si>
  <si>
    <t>A (9.2)</t>
  </si>
  <si>
    <t>C (32.0)</t>
  </si>
  <si>
    <t>B (17.1)</t>
  </si>
  <si>
    <t>C (25.3)</t>
  </si>
  <si>
    <t>C (20.6)</t>
  </si>
  <si>
    <t>C (26.6)</t>
  </si>
  <si>
    <t>B (18.6)</t>
  </si>
  <si>
    <t>C (23.4)</t>
  </si>
  <si>
    <t>C (30.7)</t>
  </si>
  <si>
    <t>EFE 1102</t>
  </si>
  <si>
    <t>C (33.4)</t>
  </si>
  <si>
    <t>C (26.9)</t>
  </si>
  <si>
    <t>C (23.7)</t>
  </si>
  <si>
    <t>C (26.1)</t>
  </si>
  <si>
    <t>D (49.7)</t>
  </si>
  <si>
    <t>E (53.1)</t>
  </si>
  <si>
    <t>C (34.8)</t>
  </si>
  <si>
    <t>C (32.9)</t>
  </si>
  <si>
    <t>C (25.8)</t>
  </si>
  <si>
    <t>C (33.7)</t>
  </si>
  <si>
    <t>C (29.5)</t>
  </si>
  <si>
    <t>Paris Eco 210 (U)</t>
  </si>
  <si>
    <t>Paris Eco 210 (-), 185 (U), 175 (-)</t>
  </si>
  <si>
    <t>C (31.2)</t>
  </si>
  <si>
    <t>C (31.8)</t>
  </si>
  <si>
    <t>C (34.7)</t>
  </si>
  <si>
    <t>C (31.3)</t>
  </si>
  <si>
    <t>C (30.9)</t>
  </si>
  <si>
    <t>C (28.2)</t>
  </si>
  <si>
    <t>C (27.8)</t>
  </si>
  <si>
    <t>C (27.6)</t>
  </si>
  <si>
    <t>C (22.9)</t>
  </si>
  <si>
    <t>C (20.5)</t>
  </si>
  <si>
    <t>C (28.3)</t>
  </si>
  <si>
    <t>C( 32.8)</t>
  </si>
  <si>
    <t>C (24.4)</t>
  </si>
  <si>
    <t>D (44.6)</t>
  </si>
  <si>
    <t>D (48.9)</t>
  </si>
  <si>
    <t>D (39.3)</t>
  </si>
  <si>
    <t>Pamir Island / WDPA-1530-01 3M1-I-R290-CSS-T4E</t>
  </si>
  <si>
    <t>D (36.1)</t>
  </si>
  <si>
    <t>C (31.5)</t>
  </si>
  <si>
    <t>C (25.9)</t>
  </si>
  <si>
    <t>C (29.2)</t>
  </si>
  <si>
    <t>C (24.1)</t>
  </si>
  <si>
    <t>C (23.1)</t>
  </si>
  <si>
    <t>B (19.9)</t>
  </si>
  <si>
    <t>B (18.1)</t>
  </si>
  <si>
    <t>C (31.6)</t>
  </si>
  <si>
    <t>C (25.2)</t>
  </si>
  <si>
    <t>B (16.1)</t>
  </si>
  <si>
    <t>GDM-23-HC~TSL01</t>
  </si>
  <si>
    <t>B (13.9)</t>
  </si>
  <si>
    <t>GDM-33-HC-LD, GDM-47-HC-LD</t>
  </si>
  <si>
    <t>C (24.9)</t>
  </si>
  <si>
    <t>T-11G-HC~FGD01, T-23G-HC~FGD01</t>
  </si>
  <si>
    <t>B (13.2)</t>
  </si>
  <si>
    <t>T-49G-HC~FGD01</t>
  </si>
  <si>
    <t>B (14.5)</t>
  </si>
  <si>
    <t>TVM-48SL-HC~VM01</t>
  </si>
  <si>
    <t>TVM-36SL-HC~VM01</t>
  </si>
  <si>
    <t>GDM-06-34-HC~TSL01</t>
  </si>
  <si>
    <t>A (6.4)</t>
  </si>
  <si>
    <t>B (12.5)</t>
  </si>
  <si>
    <t>A (8.3)</t>
  </si>
  <si>
    <t>Studio 54</t>
  </si>
  <si>
    <t>OASIS GREEN SP90 700 Liter GN 2/1</t>
  </si>
  <si>
    <t>OASIS GREEN SP90 1400 Liter GN 2/1</t>
  </si>
  <si>
    <t>COMPACT F 220</t>
  </si>
  <si>
    <t>OASIS GREEN SP90 BT 700 Liter GN 2/1</t>
  </si>
  <si>
    <t>SUBVENTION TOTALE</t>
  </si>
  <si>
    <t>Spring Plus 702 TN</t>
  </si>
  <si>
    <t>Spring Plus 703 TN, Spring Plus 704 TN</t>
  </si>
  <si>
    <t>Spring Plus 702 Big TN</t>
  </si>
  <si>
    <t>Spring Plus 703 Big TN, Spring Plus 704 Big TN</t>
  </si>
  <si>
    <t>TH762l TN N</t>
  </si>
  <si>
    <t>TH763l TN N</t>
  </si>
  <si>
    <t>Champs automatiques</t>
  </si>
  <si>
    <t>Nom client</t>
  </si>
  <si>
    <t>Numéro TVA ou d'identification d'entreprise (UID)</t>
  </si>
  <si>
    <t>MRHsc 2862</t>
  </si>
  <si>
    <t>MRHsc 2852</t>
  </si>
  <si>
    <t>EFE 1502, EFE 1500</t>
  </si>
  <si>
    <t>EFE 2202, EFE 2200</t>
  </si>
  <si>
    <t>EFE 3002, EFE 3000</t>
  </si>
  <si>
    <t>EFE 3802, EFE 3800</t>
  </si>
  <si>
    <t>EFE 4600</t>
  </si>
  <si>
    <t>EFE 5100</t>
  </si>
  <si>
    <t>SGT 1122, STE 1122</t>
  </si>
  <si>
    <t>STEm 872, SGTEm 872, SGTm 972, STm 1172, SGTm 1172</t>
  </si>
  <si>
    <t>STEs 772, SGTEs 772, SGTs 872, STs 1072, SGTs 1072</t>
  </si>
  <si>
    <t>FKUv 1610</t>
  </si>
  <si>
    <t>Kinley 210 XL (-) VS AD LED</t>
  </si>
  <si>
    <t>Sound Top Energy 2500</t>
  </si>
  <si>
    <t>Sound Top Energy 2100</t>
  </si>
  <si>
    <t>Kinley 250 XL (-) VS AD LED</t>
  </si>
  <si>
    <t>(avec et sans éclairage)</t>
  </si>
  <si>
    <t>Compact K 220</t>
  </si>
  <si>
    <t>ENERGY 700 TN PC</t>
  </si>
  <si>
    <t>Eco Plus KG 140 G (porte en verre)</t>
  </si>
  <si>
    <t>ENERGY 700 BT PC</t>
  </si>
  <si>
    <t>Compact F 420 G</t>
  </si>
  <si>
    <t>Coffee Prime avec lait frais</t>
  </si>
  <si>
    <t>Coffee Prime sans vapeur</t>
  </si>
  <si>
    <t>Macao 100 (U) LDHF</t>
  </si>
  <si>
    <t>MACAO 100 (-) LDHF</t>
  </si>
  <si>
    <t>C (34.1)</t>
  </si>
  <si>
    <t>Manhattan XL 210 (U) LDHF</t>
  </si>
  <si>
    <t>MANHATTAN XL 210 (-) LDHF</t>
  </si>
  <si>
    <t>C (34.2)</t>
  </si>
  <si>
    <t>Pastorfrigor s.p.a.</t>
  </si>
  <si>
    <t>Genova OV Doors 1250 R290 3M1 75-205</t>
  </si>
  <si>
    <t>Genova OV Doors 1250 R290 3M0 75-205</t>
  </si>
  <si>
    <t>A (9.9)</t>
  </si>
  <si>
    <t>Genova OV Doors 2500 R290 3M1 75-205</t>
  </si>
  <si>
    <t>Porkka</t>
  </si>
  <si>
    <t>Inventus C7e</t>
  </si>
  <si>
    <t>Inventus C8e</t>
  </si>
  <si>
    <t>A (23.2)</t>
  </si>
  <si>
    <t>Inventus F6</t>
  </si>
  <si>
    <t>C (36.3)</t>
  </si>
  <si>
    <t>Inventus F7</t>
  </si>
  <si>
    <t>Inventus F8</t>
  </si>
  <si>
    <t>B (31.1)</t>
  </si>
  <si>
    <t>FKDv 4211</t>
  </si>
  <si>
    <t>FKDv 4503</t>
  </si>
  <si>
    <t>C (34.5)</t>
  </si>
  <si>
    <t>C (20.9)</t>
  </si>
  <si>
    <t>C (31.9)</t>
  </si>
  <si>
    <t>FKU 1805</t>
  </si>
  <si>
    <t>Franke</t>
  </si>
  <si>
    <t>FCS4070 A300 FM 2G 1P W4</t>
  </si>
  <si>
    <t>FCS4070 A300 MS 2G 2P W4</t>
  </si>
  <si>
    <t>FCS4070 A300 NM 2G 2P W4</t>
  </si>
  <si>
    <t>Nespresso Professional</t>
  </si>
  <si>
    <t>Zenius</t>
  </si>
  <si>
    <t>Momento Coffee &amp; Coffee</t>
  </si>
  <si>
    <t>Gemini 200</t>
  </si>
  <si>
    <t>C (29.8)</t>
  </si>
  <si>
    <t>FKU 1800</t>
  </si>
  <si>
    <t>B (17.8)</t>
  </si>
  <si>
    <t>FKv 503</t>
  </si>
  <si>
    <t>C (32.8)</t>
  </si>
  <si>
    <t>Alaska Maxi Energy 100 Hinged Doors Blind Ends</t>
  </si>
  <si>
    <t>Alaska Maxi Energy 100 Hinged Doors Panoramic Ends</t>
  </si>
  <si>
    <t>B (14.6)</t>
  </si>
  <si>
    <t>Alaska Maxi Energy 100 Sliding Doors Blind Ends</t>
  </si>
  <si>
    <t>Alaska Maxi Energy 100 Sliding Doors Panoramic Ends</t>
  </si>
  <si>
    <t>B (11.1)</t>
  </si>
  <si>
    <t>Alaska Maxi Energy 120 Hinged Doors Blind Ends</t>
  </si>
  <si>
    <t>C (27.9)</t>
  </si>
  <si>
    <t>Alaska Maxi Energy 120 Hinged Doors Panoramic Ends</t>
  </si>
  <si>
    <t>Alaska Maxi Energy 120 Sliding Doors Blind Ends</t>
  </si>
  <si>
    <t>Alaska Maxi Energy 120 Sliding Doors Panoramic Ends</t>
  </si>
  <si>
    <t>B (14.3)</t>
  </si>
  <si>
    <t>Alaska Maxi Energy 150 Hinged Doors Blind Ends</t>
  </si>
  <si>
    <t>Alaska Maxi Energy 150 Hinged Doors Panoramic Ends</t>
  </si>
  <si>
    <t>C (23.8)</t>
  </si>
  <si>
    <t>Alaska Maxi Energy 150 Sliding Doors Blind Ends</t>
  </si>
  <si>
    <t>C (26.5)</t>
  </si>
  <si>
    <t>Alaska Maxi Energy 150 Sliding Doors Panoramic Ends</t>
  </si>
  <si>
    <t>B (18.3)</t>
  </si>
  <si>
    <t>Alaska Maxi Energy 180 Hinged Doors Blind Ends</t>
  </si>
  <si>
    <t>C (32)</t>
  </si>
  <si>
    <t>Alaska Maxi Energy 180 Hinged Doors Panoramic Ends</t>
  </si>
  <si>
    <t>Alaska Maxi Energy 180 Sliding Doors Blind Ends</t>
  </si>
  <si>
    <t>Alaska Maxi Energy 180 Sliding Doors Panoramic Ends</t>
  </si>
  <si>
    <t>Alaska Maxi Energy 240 Hinged Doors Panoramic Ends</t>
  </si>
  <si>
    <t>C (26.7)</t>
  </si>
  <si>
    <t>Alaska Maxi Energy 240 Sliding Doors Blind Ends</t>
  </si>
  <si>
    <t>C (27.3)</t>
  </si>
  <si>
    <t>Alaska Maxi Energy 240 Sliding Doors Panoramic Ends</t>
  </si>
  <si>
    <t>Alaska Maxi Energy 71 Hinged Doors Blind Ends</t>
  </si>
  <si>
    <t>C (22.7)</t>
  </si>
  <si>
    <t>Alaska Maxi Energy 71 Hinged Doors Panoramic Ends</t>
  </si>
  <si>
    <t>B (13.5)</t>
  </si>
  <si>
    <t>Alaska Maxi Energy 71 Sliding Doors Blind Ends</t>
  </si>
  <si>
    <t>B (17)</t>
  </si>
  <si>
    <t>Alaska Maxi Energy MT 100 Hinged Doors Blind Ends</t>
  </si>
  <si>
    <t>Alaska Maxi Energy MT 100 Hinged Doors Panoramic Ends</t>
  </si>
  <si>
    <t>Alaska Maxi Energy MT 100 Sliding Doors Blind Ends</t>
  </si>
  <si>
    <t>B (17.4)</t>
  </si>
  <si>
    <t>Alaska Maxi Energy MT 100 Sliding Doors Panoramic Ends</t>
  </si>
  <si>
    <t>B (10.8)</t>
  </si>
  <si>
    <t>Alaska Maxi Energy MT 120 Hinged Doors Blind Ends</t>
  </si>
  <si>
    <t>Alaska Maxi Energy MT 120 Hinged Doors Panoramic Ends</t>
  </si>
  <si>
    <t>B (18.4)</t>
  </si>
  <si>
    <t>Alaska Maxi Energy MT 120 Sliding Doors Blind Ends</t>
  </si>
  <si>
    <t>C (21)</t>
  </si>
  <si>
    <t>Alaska Maxi Energy MT 120 Sliding Doors Panoramic Ends</t>
  </si>
  <si>
    <t>Alaska Maxi Energy MT 150 Hinged Doors Blind Ends</t>
  </si>
  <si>
    <t>C (33.8)</t>
  </si>
  <si>
    <t>Alaska Maxi Energy MT 150 Hinged Doors Panoramic Ends</t>
  </si>
  <si>
    <t>Alaska Maxi Energy MT 150 Sliding Doors Blind Ends</t>
  </si>
  <si>
    <t>Alaska Maxi Energy MT 150 Sliding Doors Panoramic Ends</t>
  </si>
  <si>
    <t>Alaska Maxi Energy MT 180 Hinged Doors Blind Ends</t>
  </si>
  <si>
    <t>Alaska Maxi Energy MT 180 Hinged Doors Panoramic Ends</t>
  </si>
  <si>
    <t>C (22.8)</t>
  </si>
  <si>
    <t>Alaska Maxi Energy MT 180 Sliding Doors Blind Ends</t>
  </si>
  <si>
    <t>Alaska Maxi Energy MT 180 Sliding Doors Panoramic Ends</t>
  </si>
  <si>
    <t>Alaska Maxi Energy MT 240 Hinged Doors Blind Ends</t>
  </si>
  <si>
    <t>Alaska Maxi Energy MT 240 Hinged Doors Panoramic Ends</t>
  </si>
  <si>
    <t>C (26.4)</t>
  </si>
  <si>
    <t>Alaska Maxi Energy MT 240 Sliding Doors Blind Ends</t>
  </si>
  <si>
    <t>Alaska Maxi Energy MT 240 Sliding Doors Panoramic Ends</t>
  </si>
  <si>
    <t>C (20.2)</t>
  </si>
  <si>
    <t>Alaska Maxi Energy MT 71 Hinged Doors Blind Ends</t>
  </si>
  <si>
    <t>C (22.5)</t>
  </si>
  <si>
    <t>Alaska Maxi Energy MT 71 Hinged Doors Panoramic Ends</t>
  </si>
  <si>
    <t>B (13.4)</t>
  </si>
  <si>
    <t>Alaska Maxi Energy MT 71 Sliding Doors Blind Ends</t>
  </si>
  <si>
    <t>B (16.6)</t>
  </si>
  <si>
    <t>Alaska Maxi Energy Slim 100 Hinged Doors Blind Ends</t>
  </si>
  <si>
    <t>C (21.6)</t>
  </si>
  <si>
    <t>Alaska Maxi Energy Slim 100 Hinged Doors Panoramic Ends</t>
  </si>
  <si>
    <t>B (15.8)</t>
  </si>
  <si>
    <t>Alaska Maxi Energy Slim 100 Sliding Doors Blind Ends</t>
  </si>
  <si>
    <t>Alaska Maxi Energy Slim 100 Sliding Doors Panoramic Ends</t>
  </si>
  <si>
    <t>B (12)</t>
  </si>
  <si>
    <t>Alaska Maxi Energy Slim 120 Hinged Doors Blind Ends</t>
  </si>
  <si>
    <t>Alaska Maxi Energy Slim 120 Hinged Doors Panoramic Ends</t>
  </si>
  <si>
    <t>B (19.7)</t>
  </si>
  <si>
    <t>Alaska Maxi Energy Slim 120 Sliding Doors Blind Ends</t>
  </si>
  <si>
    <t>B (20)</t>
  </si>
  <si>
    <t>Alaska Maxi Energy Slim 120 Sliding Doors Panoramic Ends</t>
  </si>
  <si>
    <t>B (15.2)</t>
  </si>
  <si>
    <t>Alaska Maxi Energy Slim 150 Hinged Doors Blind Ends</t>
  </si>
  <si>
    <t>Alaska Maxi Energy Slim 150 Hinged Doors Panoramic Ends</t>
  </si>
  <si>
    <t>Alaska Maxi Energy Slim 150 Sliding Doors Blind Ends</t>
  </si>
  <si>
    <t>Alaska Maxi Energy Slim 150 Sliding Doors Panoramic Ends</t>
  </si>
  <si>
    <t>B (19.2)</t>
  </si>
  <si>
    <t>Alaska Maxi Energy Slim 180 Hinged Doors Blind Ends</t>
  </si>
  <si>
    <t>Alaska Maxi Energy Slim 180 Hinged Doors Panoramic Ends</t>
  </si>
  <si>
    <t>C (23.9)</t>
  </si>
  <si>
    <t>Alaska Maxi Energy Slim 180 Sliding Doors Blind Ends</t>
  </si>
  <si>
    <t>Alaska Maxi Energy Slim 180 Sliding Doors Panoramic Ends</t>
  </si>
  <si>
    <t>B (18.9)</t>
  </si>
  <si>
    <t>Alaska Maxi Energy Slim 240 Hinged Doors Blind Ends</t>
  </si>
  <si>
    <t>C (32.6)</t>
  </si>
  <si>
    <t>Alaska Maxi Energy Slim 240 Hinged Doors Panoramic Ends</t>
  </si>
  <si>
    <t>Alaska Maxi Energy Slim 240 Sliding Doors Blind Ends</t>
  </si>
  <si>
    <t>Alaska Maxi Energy Slim 240 Sliding Doors Panoramic Ends</t>
  </si>
  <si>
    <t>Alaska Maxi Energy Slim 71 Hinged Doors Blind Ends</t>
  </si>
  <si>
    <t>Alaska Maxi Energy Slim 71 Hinged Doors Panoramic Ends</t>
  </si>
  <si>
    <t>B (14.7)</t>
  </si>
  <si>
    <t>Alaska Maxi Energy Slim 71 Sliding Doors Blind Ends</t>
  </si>
  <si>
    <t>B (15.7)</t>
  </si>
  <si>
    <t>Alaska Maxi Energy Slim 71 Sliding Doors Panoramic Ends</t>
  </si>
  <si>
    <t>B (10.9)</t>
  </si>
  <si>
    <t>Alaska Maxi Energy Slim MT 100 Hinged Doors Blind Ends</t>
  </si>
  <si>
    <t>Alaska Maxi Energy Slim MT 100 Hinged Doors Panoramic Ends</t>
  </si>
  <si>
    <t>Alaska Maxi Energy Slim MT 100 Sliding Doors Blind Ends</t>
  </si>
  <si>
    <t>Alaska Maxi Energy Slim MT 100 Sliding Doors Panoramic Ends</t>
  </si>
  <si>
    <t>B (11.4)</t>
  </si>
  <si>
    <t>Alaska Maxi Energy Slim MT 120 Hinged Doors Blind Ends</t>
  </si>
  <si>
    <t>Alaska Maxi Energy Slim MT 120 Hinged Doors Panoramic Ends</t>
  </si>
  <si>
    <t>B (19)</t>
  </si>
  <si>
    <t>Alaska Maxi Energy Slim MT 120 Sliding Doors Blind Ends</t>
  </si>
  <si>
    <t>Alaska Maxi Energy Slim MT 120 Sliding Doors Panoramic Ends</t>
  </si>
  <si>
    <t>B (14.4)</t>
  </si>
  <si>
    <t>Alaska Maxi Energy Slim MT 150 Hinged Doors Blind Ends</t>
  </si>
  <si>
    <t>C (30.5)</t>
  </si>
  <si>
    <t>Alaska Maxi Energy Slim MT 150 Hinged Doors Panoramic Ends</t>
  </si>
  <si>
    <t>C (24)</t>
  </si>
  <si>
    <t>Alaska Maxi Energy Slim MT 150 Sliding Doors Blind Ends</t>
  </si>
  <si>
    <t>Alaska Maxi Energy Slim MT 150 Sliding Doors Panoramic Ends</t>
  </si>
  <si>
    <t>Alaska Maxi Energy Slim MT 180 Hinged Doors Blind Ends</t>
  </si>
  <si>
    <t>Alaska Maxi Energy Slim MT 180 Hinged Doors Panoramic Ends</t>
  </si>
  <si>
    <t>C (23)</t>
  </si>
  <si>
    <t>Alaska Maxi Energy Slim MT 180 Sliding Doors Blind Ends</t>
  </si>
  <si>
    <t>C (22.3)</t>
  </si>
  <si>
    <t>Alaska Maxi Energy Slim MT 180 Sliding Doors Panoramic Ends</t>
  </si>
  <si>
    <t>B (18)</t>
  </si>
  <si>
    <t>Alaska Maxi Energy Slim MT 240 Hinged Doors Blind Ends</t>
  </si>
  <si>
    <t>C (31.4)</t>
  </si>
  <si>
    <t>Alaska Maxi Energy Slim MT 240 Hinged Doors Panoramic Ends</t>
  </si>
  <si>
    <t>C (26.2)</t>
  </si>
  <si>
    <t>Alaska Maxi Energy Slim MT 240 Sliding Doors Blind Ends</t>
  </si>
  <si>
    <t>C (24.2)</t>
  </si>
  <si>
    <t>Alaska Maxi Energy Slim MT 240 Sliding Doors Panoramic Ends</t>
  </si>
  <si>
    <t>C (20.1)</t>
  </si>
  <si>
    <t>Alaska Maxi Energy Slim MT 71 Hinged Doors Blind Ends</t>
  </si>
  <si>
    <t>C (20.3)</t>
  </si>
  <si>
    <t>Alaska Maxi Energy Slim MT 71 Hinged Doors Panoramic Ends</t>
  </si>
  <si>
    <t>Alaska Maxi Energy Slim MT 71 Sliding Doors Blind Ends</t>
  </si>
  <si>
    <t>B (15)</t>
  </si>
  <si>
    <t>Alaska Maxi Energy Slim MT 71 Sliding Doors Panoramic Ends</t>
  </si>
  <si>
    <t>B (10.5)</t>
  </si>
  <si>
    <t>Mercury Energy 100 Panoramic Ends</t>
  </si>
  <si>
    <t>Mercury Energy 71 Blind Ends</t>
  </si>
  <si>
    <t>Mercury Energy 71 Panoramic Ends</t>
  </si>
  <si>
    <t>Mercury Energy MT 100 Panoramic Ends</t>
  </si>
  <si>
    <t>C (30.4)</t>
  </si>
  <si>
    <t>Mercury Energy MT 71 Blind Ends</t>
  </si>
  <si>
    <t>C (27.5)</t>
  </si>
  <si>
    <t>Mercury Energy MT 71 Panoramic Ends</t>
  </si>
  <si>
    <t>Modern-Expo</t>
  </si>
  <si>
    <t>GLMTVSB1A2C2DDM1100</t>
  </si>
  <si>
    <t>B (13.7)</t>
  </si>
  <si>
    <t>GLMTVSB4A2C2DDM1100</t>
  </si>
  <si>
    <t>B (14.9)</t>
  </si>
  <si>
    <t>MKv 5710</t>
  </si>
  <si>
    <t>CoolMed 18475</t>
  </si>
  <si>
    <t>ATHEN 175 (-) JKRT</t>
  </si>
  <si>
    <t>C (33.0)</t>
  </si>
  <si>
    <t>ATHEN 175 (-) LDHF</t>
  </si>
  <si>
    <t>C (27.4)</t>
  </si>
  <si>
    <t>ATHEN 175 (U) JKRT</t>
  </si>
  <si>
    <t>C (33.2)</t>
  </si>
  <si>
    <t>ATHEN 175 (U) LDHF</t>
  </si>
  <si>
    <t>ATHEN 210 (-) JKRT</t>
  </si>
  <si>
    <t>C (31.1)</t>
  </si>
  <si>
    <t>ATHEN 210 (-) LDHF</t>
  </si>
  <si>
    <t>ATHEN 210 (-) VSFX</t>
  </si>
  <si>
    <t>C (34.4)</t>
  </si>
  <si>
    <t>ATHEN 210 (U) JKRT</t>
  </si>
  <si>
    <t>ATHEN 210 (U) LDHF</t>
  </si>
  <si>
    <t>ATHEN 210 (U) VSFX</t>
  </si>
  <si>
    <t>ATHEN XL 175 (-) LDHF</t>
  </si>
  <si>
    <t>ATHEN XL 175 (U) LDHF</t>
  </si>
  <si>
    <t>ATHEN XL 210 (-) LDHF</t>
  </si>
  <si>
    <t>C (21.2)</t>
  </si>
  <si>
    <t>ATHEN XL 210 (U) LDHF</t>
  </si>
  <si>
    <t>C (21.4)</t>
  </si>
  <si>
    <t>ATHEN XL 250 (-) JKRT</t>
  </si>
  <si>
    <t>C (34.0)</t>
  </si>
  <si>
    <t>ATHEN XL 250 (-) LDHF</t>
  </si>
  <si>
    <t>B (19.6)</t>
  </si>
  <si>
    <t>ATHEN XL 250 (U) JKRT</t>
  </si>
  <si>
    <t>C (34.3)</t>
  </si>
  <si>
    <t>ATHEN XL 250 (U) LDHF</t>
  </si>
  <si>
    <t>B (19.8)</t>
  </si>
  <si>
    <t>ATHEN XL EC 207 (-) LDHF</t>
  </si>
  <si>
    <t>C (21.3)</t>
  </si>
  <si>
    <t>ATHEN XL EC 207 (U) LDHF</t>
  </si>
  <si>
    <t>IBIZA 145 (-) LDHF</t>
  </si>
  <si>
    <t>IBIZA 145 (U) LDHF</t>
  </si>
  <si>
    <t>IBIZA 210 (-) LDHF</t>
  </si>
  <si>
    <t>IBIZA 210 (U) LDHF</t>
  </si>
  <si>
    <t>MACAO 100 (U) LDHF</t>
  </si>
  <si>
    <t>MACAO 145 (-) LDHF</t>
  </si>
  <si>
    <t>MACAO 145 (U) LDHF</t>
  </si>
  <si>
    <t>C (34.9)</t>
  </si>
  <si>
    <t>MANHATTAN XL 175 (U) LDHF</t>
  </si>
  <si>
    <t>MANHATTAN XL 175 (-) LDHF</t>
  </si>
  <si>
    <t>MANHATTAN XL 210 (U) LDHF</t>
  </si>
  <si>
    <t>MIAMI 145 (-) JKRT</t>
  </si>
  <si>
    <t>MIAMI 145 (-) LDHF</t>
  </si>
  <si>
    <t>MIAMI 145 (U) JKRT</t>
  </si>
  <si>
    <t>C (33.5)</t>
  </si>
  <si>
    <t>MIAMI 145 (U) LDHF</t>
  </si>
  <si>
    <t>C (25.0)</t>
  </si>
  <si>
    <t>MIAMI 210 (-) LDHF</t>
  </si>
  <si>
    <t>MIAMI 210 (U) LDHF</t>
  </si>
  <si>
    <t>C (24.5)</t>
  </si>
  <si>
    <t>MIAMI 250 (-) JKRT</t>
  </si>
  <si>
    <t>C (32.1)</t>
  </si>
  <si>
    <t>MIAMI 250 (-) LDHF</t>
  </si>
  <si>
    <t>C (23.2)</t>
  </si>
  <si>
    <t>MIAMI 250 (U) JKRT</t>
  </si>
  <si>
    <t>C (32.4)</t>
  </si>
  <si>
    <t>MIAMI 250 (U) LDHF</t>
  </si>
  <si>
    <t>MIAMI XL EC 185 (-) JKRT</t>
  </si>
  <si>
    <t>MIAMI XL EC 185 (-) LDHF</t>
  </si>
  <si>
    <t>C (25.7)</t>
  </si>
  <si>
    <t>MIAMI XL EC 185 (U) LDHF</t>
  </si>
  <si>
    <t>C (26.0)</t>
  </si>
  <si>
    <t>MONTREAL SLIM 175 (-) LDHF</t>
  </si>
  <si>
    <t>C (28.6)</t>
  </si>
  <si>
    <t>MONTREAL SLIM 175 (U) LDHF</t>
  </si>
  <si>
    <t>C (29.0)</t>
  </si>
  <si>
    <t>MONTREAL SLIM 210 (-) LDHF</t>
  </si>
  <si>
    <t>C (26.8)</t>
  </si>
  <si>
    <t>MONTREAL SLIM 210 (U) LDHF</t>
  </si>
  <si>
    <t>MONTREAL SLIM 250 (-) LDHF</t>
  </si>
  <si>
    <t>MONTREAL SLIM 250 (U) LDHF</t>
  </si>
  <si>
    <t>C (25.5)</t>
  </si>
  <si>
    <t>MONTREAL SLIM PUSH 175 (-) LDHF</t>
  </si>
  <si>
    <t>MONTREAL SLIM PUSH 175 (U) LDHF</t>
  </si>
  <si>
    <t>MONTREAL SLIM PUSH 210 (-) LDHF</t>
  </si>
  <si>
    <t>MONTREAL SLIM PUSH 210 (U) LDHF</t>
  </si>
  <si>
    <t>MONTREAL SLIM PUSH 250 (-) LDHF</t>
  </si>
  <si>
    <t>MONTREAL SLIM PUSH 250 (U) LDHF</t>
  </si>
  <si>
    <t>MONTREAL XL 175 (-) LDHF</t>
  </si>
  <si>
    <t>C (25.6)</t>
  </si>
  <si>
    <t>MONTREAL XL 175 (U) LDHF</t>
  </si>
  <si>
    <t>MONTREAL XL 210 (-) LDHF</t>
  </si>
  <si>
    <t>MONTREAL XL 210 (U) LDHF</t>
  </si>
  <si>
    <t>MONTREAL XL 250 (-) LDHF</t>
  </si>
  <si>
    <t>MONTREAL XL 250 (U) LDHF</t>
  </si>
  <si>
    <t>MONTREAL XL EC 185 (-) LDHF</t>
  </si>
  <si>
    <t>MONTREAL XL EC 185 (U) LDHF</t>
  </si>
  <si>
    <t>MONTREAL XL EC 210 (-) LDHF</t>
  </si>
  <si>
    <t>MONTREAL XL EC 210 (U) LDHF</t>
  </si>
  <si>
    <t>C (24.3)</t>
  </si>
  <si>
    <t>MONTREAL XL EC PUSH 185 (-) LDHF</t>
  </si>
  <si>
    <t>MONTREAL XL EC PUSH 185 (U) LDHF</t>
  </si>
  <si>
    <t>MONTREAL XL EC PUSH 210 (-) LDHF</t>
  </si>
  <si>
    <t>MONTREAL XL EC PUSH 210 (U) LDHF</t>
  </si>
  <si>
    <t>MONTREAL XL PUSH 175 (-) LDHF</t>
  </si>
  <si>
    <t>MONTREAL XL PUSH 175 (U) LDHF</t>
  </si>
  <si>
    <t>MONTREAL XL PUSH 210 (-) LDHF</t>
  </si>
  <si>
    <t>MONTREAL XL PUSH 210 (U) LDHF</t>
  </si>
  <si>
    <t>MONTREAL XL PUSH 250 (-) LDHF</t>
  </si>
  <si>
    <t>MONTREAL XL PUSH 250 (U) LDHF</t>
  </si>
  <si>
    <t>PARIS 145 (-) LDHF</t>
  </si>
  <si>
    <t>PARIS 145 (U) LDHF</t>
  </si>
  <si>
    <t>PARIS 175 (-) LDHF</t>
  </si>
  <si>
    <t>C (23.0)</t>
  </si>
  <si>
    <t>PARIS 175 (U) LDHF</t>
  </si>
  <si>
    <t>PARIS 210 (-) JKRT</t>
  </si>
  <si>
    <t>PARIS 210 (-) LDHF</t>
  </si>
  <si>
    <t>PARIS 210 (U) JKRT</t>
  </si>
  <si>
    <t>PARIS 210 (U) LDHF</t>
  </si>
  <si>
    <t>C (22.6)</t>
  </si>
  <si>
    <t>PARIS 250 (-) JKRT</t>
  </si>
  <si>
    <t>PARIS 250 (-) LDHF</t>
  </si>
  <si>
    <t>C (21.8)</t>
  </si>
  <si>
    <t>PARIS 250 (U) JKRT</t>
  </si>
  <si>
    <t>C (32.2)</t>
  </si>
  <si>
    <t>PARIS 250 (U) LDHF</t>
  </si>
  <si>
    <t>PARIS EC 180 (-) LDHF</t>
  </si>
  <si>
    <t>PARIS EC 180 (U) LDHF</t>
  </si>
  <si>
    <t>PARIS EC 185 (-) LDHF</t>
  </si>
  <si>
    <t>C (24.0)</t>
  </si>
  <si>
    <t>PARIS EC 185 (U) LDHF</t>
  </si>
  <si>
    <t>SYDNEY 175 (-) LDHF</t>
  </si>
  <si>
    <t>C (28.0)</t>
  </si>
  <si>
    <t>SYDNEY 175 (U) LDHF</t>
  </si>
  <si>
    <t>SYDNEY 230 (-) LDHF</t>
  </si>
  <si>
    <t>C (26.3)</t>
  </si>
  <si>
    <t>SYDNEY 230 (U) LDHF</t>
  </si>
  <si>
    <t>SYDNEY 250 (-) LDHF</t>
  </si>
  <si>
    <t>SYDNEY 250 (U) LDHF</t>
  </si>
  <si>
    <t>SYDNEY EC 213 (-) LDHF</t>
  </si>
  <si>
    <t>SYDNEY EC 213 (U) LDHF</t>
  </si>
  <si>
    <t>SYDNEY EC 223 (-) LDHF</t>
  </si>
  <si>
    <t>SYDNEY EC 223 (U) LDHF</t>
  </si>
  <si>
    <t>SYDNEY XL 175 (-) LDHF</t>
  </si>
  <si>
    <t>SYDNEY XL 175 (U) LDHF</t>
  </si>
  <si>
    <t>SYDNEY XL 210 (-) LDHF</t>
  </si>
  <si>
    <t>SYDNEY XL 210 (U) LDHF</t>
  </si>
  <si>
    <t>SYDNEY XL 250 (-) JKRT</t>
  </si>
  <si>
    <t>SYDNEY XL 250 (-) LDHF</t>
  </si>
  <si>
    <t>SYDNEY XL 250 (U) JKRT</t>
  </si>
  <si>
    <t>SYDNEY XL 250 (U) LDHF</t>
  </si>
  <si>
    <t>KINLEY X5 210 LPVC</t>
  </si>
  <si>
    <t>KINLEY X5 210 VRSP</t>
  </si>
  <si>
    <t>KINLEY X5 250 LPVC</t>
  </si>
  <si>
    <t>KINLEY X5 250 VRSP</t>
  </si>
  <si>
    <t>KINLEY X5 EC 142 LPVC</t>
  </si>
  <si>
    <t>KINLEY X5 EC 142 VRSP</t>
  </si>
  <si>
    <t>KINLEY XL 210 LPVC</t>
  </si>
  <si>
    <t>KINLEY XL 210 VRSP</t>
  </si>
  <si>
    <t>C (27.0)</t>
  </si>
  <si>
    <t>KINLEY XL 250 LPVC</t>
  </si>
  <si>
    <t>KINLEY XL 250 VRSP</t>
  </si>
  <si>
    <t>VENTO GM FR AIR GD 156 L7 L1 BGWS</t>
  </si>
  <si>
    <t>RIO H 100 G BCST</t>
  </si>
  <si>
    <t>C (30.1)</t>
  </si>
  <si>
    <t>RIO H 100 S BCST</t>
  </si>
  <si>
    <t>RIO H 100 S CSGW</t>
  </si>
  <si>
    <t>C (32.7)</t>
  </si>
  <si>
    <t>RIO H 125 G BCST</t>
  </si>
  <si>
    <t>C (29.1)</t>
  </si>
  <si>
    <t>RIO H 125 S BCST</t>
  </si>
  <si>
    <t>RIO H 125 S CSGW</t>
  </si>
  <si>
    <t>RIO H 150 S BCST</t>
  </si>
  <si>
    <t>RIO H 150 S CSGW</t>
  </si>
  <si>
    <t>RIO H 68 G BCST</t>
  </si>
  <si>
    <t>RIO H 68 S BCST</t>
  </si>
  <si>
    <t>RIO H VG 100 S BCST</t>
  </si>
  <si>
    <t>RIO H VG 100 S CSGW</t>
  </si>
  <si>
    <t>RIO H VG 125 S BCST</t>
  </si>
  <si>
    <t>RIO H VG 125 S CSGW</t>
  </si>
  <si>
    <t>RIO H VG 68 S BCST</t>
  </si>
  <si>
    <t>C (30.2)</t>
  </si>
  <si>
    <t>RIO S 100 G BCST</t>
  </si>
  <si>
    <t>SAO PAULO 100 G BCST</t>
  </si>
  <si>
    <t>SAO PAULO 100 S BCST</t>
  </si>
  <si>
    <t>SAO PAULO 100 S CSGW</t>
  </si>
  <si>
    <t>SAO PAULO 125 G BCST</t>
  </si>
  <si>
    <t>SAO PAULO 125 G CSGW</t>
  </si>
  <si>
    <t>SAO PAULO 125 S BCST</t>
  </si>
  <si>
    <t>SAO PAULO 125 S CSGW</t>
  </si>
  <si>
    <t>C (33.3)</t>
  </si>
  <si>
    <t>SAO PAULO 150 G BCST</t>
  </si>
  <si>
    <t>SAO PAULO 150 S BCST</t>
  </si>
  <si>
    <t>SAO PAULO 175 G BCST</t>
  </si>
  <si>
    <t>SAO PAULO 68 G BCST</t>
  </si>
  <si>
    <t>SAO PAULO 68 S BCST</t>
  </si>
  <si>
    <t>SAO PAULO 68 S CSGW</t>
  </si>
  <si>
    <t>KALEA GM FR AIR GD 156 H6 L1 BGWS</t>
  </si>
  <si>
    <t>KALEA GM FR AIR GD 234 H6 L1 BGWS</t>
  </si>
  <si>
    <t>KALEA GM FR AIR GD 312 H6 L1 BGWS</t>
  </si>
  <si>
    <t>KALEA GM FR AIR GD EC 156 H6 L1 BGWS</t>
  </si>
  <si>
    <t>KALEA GM FR AIR GD EC 234 H6 L1 BGWS</t>
  </si>
  <si>
    <t>VENTO GM FR AIR GD 312 L7 L1 BGWS</t>
  </si>
  <si>
    <t>AC COOLER 70 D PKZT</t>
  </si>
  <si>
    <t>GD XL PKZT</t>
  </si>
  <si>
    <t>GD XLS PKZT</t>
  </si>
  <si>
    <t>VENTO GM AIR GD 178 LS6 M0 BGWS</t>
  </si>
  <si>
    <t>VENTO GM AIR GD 178 LS6 M1 BGWS</t>
  </si>
  <si>
    <t>VENTO GM AIR GD 178 LS6 S1 BGWS</t>
  </si>
  <si>
    <t>VENTO GM AIR GD 250 H8 M0 BGWS</t>
  </si>
  <si>
    <t>C (28.4)</t>
  </si>
  <si>
    <t>VENTO GM AIR GD 250 H8 M1 BGWS</t>
  </si>
  <si>
    <t>VENTO GM AIR GD 250 H8 S1 BGWS</t>
  </si>
  <si>
    <t>VENTO GM AIR GD 250 L8 M0 BGWS</t>
  </si>
  <si>
    <t>VENTO GM AIR GD 250 L8 M1 BGWS</t>
  </si>
  <si>
    <t>VENTO GM AIR GD 250 L8 M2 BGWS</t>
  </si>
  <si>
    <t>VENTO GM AIR GD 250 L8 S1 BGWS</t>
  </si>
  <si>
    <t>VENTO GM AIR GD 250 LS6 M0 BGWS</t>
  </si>
  <si>
    <t>VENTO GM AIR GD 250 LS6 M1 BGWS</t>
  </si>
  <si>
    <t>VENTO GM AIR GD 250 LS6 M2 BGWS</t>
  </si>
  <si>
    <t>VENTO GM AIR GD 250 LS6 S1 BGWS</t>
  </si>
  <si>
    <t>VENTO GM AIR GD 375 H8 M0 BGWS</t>
  </si>
  <si>
    <t>VENTO GM AIR GD 375 H8 S1 BGWS</t>
  </si>
  <si>
    <t>VENTO GM AIR GD 375 L8 M0 BGWS</t>
  </si>
  <si>
    <t>VENTO GM AIR GD 375 L8 M1 BGWS</t>
  </si>
  <si>
    <t>VENTO GM AIR GD 375 L8 M2 BGWS</t>
  </si>
  <si>
    <t>VENTO GM AIR GD 375 L8 S1 BGWS</t>
  </si>
  <si>
    <t>VENTO GM AIR GD 375 LS6 M0 BGWS</t>
  </si>
  <si>
    <t>VENTO GM AIR GD 375 LS6 M1 BGWS</t>
  </si>
  <si>
    <t>VENTO GM AIR GD 375 LS6 S1 BGWS</t>
  </si>
  <si>
    <t>VENTO GM AIR GD EC 178 LS6 M0 BGWS</t>
  </si>
  <si>
    <t>VENTO GM AIR GD EC 178 LS6 S1 BGWS</t>
  </si>
  <si>
    <t>VENTO GM AIR GD S/ 250 H8 S1 BGWS</t>
  </si>
  <si>
    <t>VENTO GM AIR GD S/ 250 LS6 S1 BGWS</t>
  </si>
  <si>
    <t>VENTO GM AIR PD 178 LS6 S1 BGWS</t>
  </si>
  <si>
    <t>VENTO GM AIR PD 250 LS6 S1 BGWS</t>
  </si>
  <si>
    <t>VENTO GM AIR PD 375 LS6 S1 BGWS</t>
  </si>
  <si>
    <t>VENTO GM AIR PD EC 178 LS6 S1 BGWS</t>
  </si>
  <si>
    <t>VENTO GM AIR SGD 250 H8 M0 BGWS</t>
  </si>
  <si>
    <t>VENTO GM AIR SGD 250 H8 S1 BGWS</t>
  </si>
  <si>
    <t>VENTO GM E AIR GD 178 LS6 S1 BGWS</t>
  </si>
  <si>
    <t>VENTO GM E AIR GD 250 LS6 M1 BGWS</t>
  </si>
  <si>
    <t>VENTO GM E AIR GD 250 LS6 S1 BGWS</t>
  </si>
  <si>
    <t>VENTO GM E AIR GD 375 LS6 M0 BGWS</t>
  </si>
  <si>
    <t>VENTO GM E AIR GD 375 LS6 M1 BGWS</t>
  </si>
  <si>
    <t>VENTO GM E AIR GD 375 LS6 S1 BGWS</t>
  </si>
  <si>
    <t>VENTO GM E AIR GD EC 178 LS6 S1 BGWS</t>
  </si>
  <si>
    <t>VENTO GM E SPI GD 250 L8 S1 BGWS</t>
  </si>
  <si>
    <t>VENTO GM E SPI GD 250 LS6 M1 BGWS</t>
  </si>
  <si>
    <t>VENTO GM E SPI GD 250 LS6 S1 BGWS</t>
  </si>
  <si>
    <t>VENTO GM E SPI GD 375 L8 S1 BGWS</t>
  </si>
  <si>
    <t>VENTO GM E SPI GD 375 LS6 M1 BGWS</t>
  </si>
  <si>
    <t>VENTO GM E SPI GD 375 LS6 S1 BGWS</t>
  </si>
  <si>
    <t>VENTO GM E SPI GD EC 178 LS6 M1 BGWS</t>
  </si>
  <si>
    <t>VENTO GM E SPI GD EC 178 LS6 S1 BGWS</t>
  </si>
  <si>
    <t>VENTO GM SPI GD 178 LS6 M1 BGWS</t>
  </si>
  <si>
    <t>VENTO GM SPI GD 178 LS6 S1 BGWS</t>
  </si>
  <si>
    <t>VENTO GM SPI GD 250 H8 M1 BGWS</t>
  </si>
  <si>
    <t>VENTO GM SPI GD 250 H8 M2 BGWS</t>
  </si>
  <si>
    <t>VENTO GM SPI GD 250 L8 M1 BGWS</t>
  </si>
  <si>
    <t>VENTO GM SPI GD 250 L8 M2 BGWS</t>
  </si>
  <si>
    <t>VENTO GM SPI GD 250 LS6 M1 BGWS</t>
  </si>
  <si>
    <t>VENTO GM SPI GD 250 LS6 M2 BGWS</t>
  </si>
  <si>
    <t>VENTO GM SPI GD 250 LS6 S1 BGWS</t>
  </si>
  <si>
    <t>VENTO GM SPI GD 375 H8 M1 BGWS</t>
  </si>
  <si>
    <t>VENTO GM SPI GD 375 H8 M2 BGWS</t>
  </si>
  <si>
    <t>VENTO GM SPI GD 375 L8 M1 BGWS</t>
  </si>
  <si>
    <t>VENTO GM SPI GD 375 L8 M2 BGWS</t>
  </si>
  <si>
    <t>VENTO GM SPI GD 375 LS6 M0 BGWS</t>
  </si>
  <si>
    <t>VENTO GM SPI GD 375 LS6 M1 BGWS</t>
  </si>
  <si>
    <t>VENTO GM SPI GD 375 LS6 M2 BGWS</t>
  </si>
  <si>
    <t>VENTO GM SPI GD 375 LS6 S1 BGWS</t>
  </si>
  <si>
    <t>VENTO GM SPI GD EC 178 LS6 M1 BGWS</t>
  </si>
  <si>
    <t>VENTO GM SPI GD EC 178 LS6 M2 BGWS</t>
  </si>
  <si>
    <t>VENTO GM SPI GD EC 178 LS6 S1 BGWS</t>
  </si>
  <si>
    <t>VENTO GM SV AIR GD 250 LS6 S1 BGWS</t>
  </si>
  <si>
    <t>C (33.6)</t>
  </si>
  <si>
    <t>ArcoBoa</t>
  </si>
  <si>
    <t>1100 CHV/V</t>
  </si>
  <si>
    <t>C (24.7)</t>
  </si>
  <si>
    <t>750 CHV/V</t>
  </si>
  <si>
    <t>900 CHV/V</t>
  </si>
  <si>
    <t>DUPLA 2.2 DE</t>
  </si>
  <si>
    <t>DUPLA TOPO DE</t>
  </si>
  <si>
    <t>SUPER 2.0 DE</t>
  </si>
  <si>
    <t>C (33.9)</t>
  </si>
  <si>
    <t>SUPER 2.2 DE</t>
  </si>
  <si>
    <t>SUPER 2.5 DE</t>
  </si>
  <si>
    <t>SUPER TOPO DE</t>
  </si>
  <si>
    <t>TGO-27~TSL01</t>
  </si>
  <si>
    <t>Jordao Cooling Systems</t>
  </si>
  <si>
    <t>FUTURO 2 - 700 P CP CG</t>
  </si>
  <si>
    <t>A (8.8)</t>
  </si>
  <si>
    <t>OKes 1750</t>
  </si>
  <si>
    <t>BCv 1103 (CoolBottle 8350g)</t>
  </si>
  <si>
    <t>FKDv 4203, FKDv 4213 (CoolBottle 20160gd)</t>
  </si>
  <si>
    <t>FKDv 4513 (CoolBottle 20260gd)</t>
  </si>
  <si>
    <t>FKUv 1660 (CoolBottle 8360es)</t>
  </si>
  <si>
    <t>FKUv 1663 (CoolBottle 8360ges)</t>
  </si>
  <si>
    <t>FKUv 1613 (CoolBottle 8360g)</t>
  </si>
  <si>
    <t>FKvesf 1805 (CoolBottle 8560esf)</t>
  </si>
  <si>
    <t>MRFvc 3501 001 (Coolbottle 16860)</t>
  </si>
  <si>
    <t>MRFvc 4001 001 (Coolbottle 18860)</t>
  </si>
  <si>
    <t>MRFvc 5501 001 (Coolbottle 16875)</t>
  </si>
  <si>
    <t>MRFvd 5501 001 (Coolbottle 16875sl), MRFvc 5511 001 (Coolbottle 16875g), MRFvd 5511 001 (Coolbottle 16874gsl)</t>
  </si>
  <si>
    <t>BGPv 8470-42 (FreezeBakery 21279)</t>
  </si>
  <si>
    <t>GGPv 6570-43 (FreezeGastro 21270)</t>
  </si>
  <si>
    <t>GGPv 6590-21 (FreezeGastro 21270P)</t>
  </si>
  <si>
    <t>GGv 5810 (FreezeGastro 20675)</t>
  </si>
  <si>
    <t>GGv 5860 (FreezeGastro 20675es)</t>
  </si>
  <si>
    <t>GGPv 1470-43 (FreezeGastro 212143)</t>
  </si>
  <si>
    <t>GKPv 6590-43 (CoolGastro 21270P)</t>
  </si>
  <si>
    <t>GKPv 1470-43 (CoolGastro 212143)</t>
  </si>
  <si>
    <t>GGU 1500 (FreezeGastro 8360)</t>
  </si>
  <si>
    <t>GGU 1550 (FreezeGastro 8360es)</t>
  </si>
  <si>
    <t>EFE 1152 (FreezeChest 75)</t>
  </si>
  <si>
    <t>EFE 1552 (FreezeChest 63)</t>
  </si>
  <si>
    <t>EFE 2252 (FreezeChest 83)</t>
  </si>
  <si>
    <t>EFE 3052 (FreezeChest 1045)</t>
  </si>
  <si>
    <t>EFE 3852 (FreezeChest 126)</t>
  </si>
  <si>
    <t>GCv 4060 (CombiGastro 20060)</t>
  </si>
  <si>
    <t>FV 3643</t>
  </si>
  <si>
    <t>FDV 4643</t>
  </si>
  <si>
    <t>B (16.8)</t>
  </si>
  <si>
    <t>Contribution maximale (CHF)</t>
  </si>
  <si>
    <t>Dometic</t>
  </si>
  <si>
    <t>C40S</t>
  </si>
  <si>
    <t>C (60.0)</t>
  </si>
  <si>
    <t>C (63.0)</t>
  </si>
  <si>
    <t>C (64.0)</t>
  </si>
  <si>
    <t>Armoires à boissons fraîches (groupes logés)</t>
  </si>
  <si>
    <t>Bahuts à glace (groupes logés)</t>
  </si>
  <si>
    <t>Bahuts universels et de congélation (groupes logés)</t>
  </si>
  <si>
    <t>Bahuts réfrigérés (groupes logés)</t>
  </si>
  <si>
    <t>Vitrines réfrigérées (groupes logés)</t>
  </si>
  <si>
    <t>Vitrines réfrigérées de comptoir (groupes logés)</t>
  </si>
  <si>
    <t>Congélateurs moyens avec portes vitrées (groupes logés)</t>
  </si>
  <si>
    <t>Grands congélateurs avec portes vitrées (groupes logés)</t>
  </si>
  <si>
    <t>Distributeurs automatiques réfrigérés (groupes logés)</t>
  </si>
  <si>
    <t>Réfrigérateurs - sous plan (groupes logés)</t>
  </si>
  <si>
    <t>Armoires réfrigérées - 1 porte (groupes logés)</t>
  </si>
  <si>
    <t>Armoires réfrigérées - 2 portes (groupes logés)</t>
  </si>
  <si>
    <t>Congélateurs - sous plan (groupes logés)</t>
  </si>
  <si>
    <t>Armoires congélateur - 1 porte (groupes logés)</t>
  </si>
  <si>
    <t>Armoires congélateur - 2 portes (groupes logés)</t>
  </si>
  <si>
    <t>Réfrigérateurs - congélateurs (groupes logés)</t>
  </si>
  <si>
    <t>Minibars (groupes logés)</t>
  </si>
  <si>
    <t>Réfrigérateurs pour médicaments (groupes logés)</t>
  </si>
  <si>
    <t>Bahuts réfrigérés (groupes à distance)</t>
  </si>
  <si>
    <t>Bahuts universels et de congélation (groupes à distance)</t>
  </si>
  <si>
    <t>Vitrines réfrigérées (par mètre) (groupes à distance)</t>
  </si>
  <si>
    <t>Congélateurs moyens avec portes vitrées (par mètre) (groupes à distance)</t>
  </si>
  <si>
    <t>Grands congélateurs avec portes vitrées (par mètre) (groupes à distance)</t>
  </si>
  <si>
    <t>Mètres (pour les groupes à distance)</t>
  </si>
  <si>
    <t>Un mètre est défini comme la largeur de la façade de l'appareil, indépendamment de la hauteur de l'appareil.</t>
  </si>
  <si>
    <t>Mode de réfrigération</t>
  </si>
  <si>
    <t>Plug-in</t>
  </si>
  <si>
    <t>TK140 - FRCP21AR067</t>
  </si>
  <si>
    <t>C (47.0)</t>
  </si>
  <si>
    <t>Genova OV Doors 1875 R290 3M1 90-205</t>
  </si>
  <si>
    <t>A (9.88)</t>
  </si>
  <si>
    <t>Genova OV Doors 1875 R290 3M0 90-205</t>
  </si>
  <si>
    <t>A (9.59)</t>
  </si>
  <si>
    <t>Remote</t>
  </si>
  <si>
    <t>Verona Overview Doors 1250-105-205</t>
  </si>
  <si>
    <t>Verona Overview Doors 1875-105-205</t>
  </si>
  <si>
    <t>Verona Overview Doors 2500-105-205</t>
  </si>
  <si>
    <t>Verona Overview Doors 3750-105-205</t>
  </si>
  <si>
    <t>Verona Overview Doors 1250-105-216</t>
  </si>
  <si>
    <t>Verona Overview Doors 1875-105-216</t>
  </si>
  <si>
    <t>Verona Overview Doors 2500-105-216</t>
  </si>
  <si>
    <t>Verona Overview Doors 3750-105-216</t>
  </si>
  <si>
    <t>Verona Overview Doors 1250-115-205</t>
  </si>
  <si>
    <t>Verona Overview Doors 1875-115-205</t>
  </si>
  <si>
    <t>Verona Overview Doors 2500-115-205</t>
  </si>
  <si>
    <t>C (28.1)</t>
  </si>
  <si>
    <t>Verona Overview Doors 3750-115-205</t>
  </si>
  <si>
    <t>C (29.9)</t>
  </si>
  <si>
    <t>Verona Overview Doors 1250-115-216</t>
  </si>
  <si>
    <t>Verona Overview Doors 1875-115-216</t>
  </si>
  <si>
    <t>Verona Overview Doors 2500-115-216</t>
  </si>
  <si>
    <t>Verona Overview Doors 3750-115-216</t>
  </si>
  <si>
    <t>Torino BT Overview ES 2P H205</t>
  </si>
  <si>
    <t>D (44.9)</t>
  </si>
  <si>
    <t>Torino BT Overview ES 3P H205</t>
  </si>
  <si>
    <t>D (46.7)</t>
  </si>
  <si>
    <t>Torino BT Overview ES 4P H205</t>
  </si>
  <si>
    <t>D (47.7)</t>
  </si>
  <si>
    <t>Torino BT Overview ES 5P H205</t>
  </si>
  <si>
    <t>D (48.3)</t>
  </si>
  <si>
    <t>Torino BT Overview ES 2P H216</t>
  </si>
  <si>
    <t>D (45.1)</t>
  </si>
  <si>
    <t>Torino BT Overview ES 3P H216</t>
  </si>
  <si>
    <t>D (46.8)</t>
  </si>
  <si>
    <t>Torino BT Overview ES 4P H216</t>
  </si>
  <si>
    <t>D (47.8)</t>
  </si>
  <si>
    <t>Torino BT Overview ES 5P H216</t>
  </si>
  <si>
    <t>D (48.4)</t>
  </si>
  <si>
    <t>Le programme de subvention "Équipements professionnels efficaces" de Topten vous aide à économiser. Lors de l'achat d’un appareil Topten, vous recevez une subvention pouvant atteindre 30 % du prix d'achat. Les appareils professionnels destinés au secteur de la vente, de la médecine et de la restauration ayant la meilleure efficacité énergétique et utilisant un fluide frigorigène respectueux du climat ont droit à une subvention (voir le tableau ci-dessous). Les subventions en vigueur peuvent être consultés sur le site www.topten.ch/commercial. Le programme est soutenu par ProKilowatt et est géré par l'Office fédéral suisse de l'énergie. Le programme viendra à terme à la fin de l'année 2023 ou lorsque le financement sera épuisé.</t>
  </si>
  <si>
    <t>Supermarché et vente (Plug-in)</t>
  </si>
  <si>
    <t>Supermarché et vente (Groupes à distance)</t>
  </si>
  <si>
    <t>Fricon</t>
  </si>
  <si>
    <t>SMR 220 CL S1E2</t>
  </si>
  <si>
    <t>ja</t>
  </si>
  <si>
    <t>SMR 220 CL V1E2</t>
  </si>
  <si>
    <t>SMR 170 SLB A1A2</t>
  </si>
  <si>
    <t>SMR 194 SLB A1A2</t>
  </si>
  <si>
    <t>SMR 220 SLB A1A2</t>
  </si>
  <si>
    <t>SMR 250 SLB A1A2</t>
  </si>
  <si>
    <t>C (30.0)</t>
  </si>
  <si>
    <t>SMR 170 SLB S1E2</t>
  </si>
  <si>
    <t>SMR 194 SLB S1E2</t>
  </si>
  <si>
    <t>C (21.0)</t>
  </si>
  <si>
    <t>SMR 220 SLB S1E2</t>
  </si>
  <si>
    <t>SMR 250 SLB S1E2</t>
  </si>
  <si>
    <t>SMR 170 SLB V1E2</t>
  </si>
  <si>
    <t>SMR 194 SLB V1E2</t>
  </si>
  <si>
    <t>C (20.0)</t>
  </si>
  <si>
    <t>SMR 220 SLB V1E2</t>
  </si>
  <si>
    <t>SMR 250 SLB V1E2</t>
  </si>
  <si>
    <t>SMR 220 DA S1E2</t>
  </si>
  <si>
    <t>SMR 220 DA V1E2</t>
  </si>
  <si>
    <t>SMR 21L CLS A1A2</t>
  </si>
  <si>
    <t>SMR 21T CLS V1E2</t>
  </si>
  <si>
    <t>SMR 21L CLS V1E2</t>
  </si>
  <si>
    <t>LSMR 165 M1A2</t>
  </si>
  <si>
    <t>LSMR 165 A1A2</t>
  </si>
  <si>
    <t>LSMR 165 V1E2</t>
  </si>
  <si>
    <t>B (17.0)</t>
  </si>
  <si>
    <t>THC 590B M1A6</t>
  </si>
  <si>
    <t>HCE 305 S M1A2</t>
  </si>
  <si>
    <t>HCE 305 SG M1A2</t>
  </si>
  <si>
    <t>TGN-2F-2S</t>
  </si>
  <si>
    <t>C (43.3)</t>
  </si>
  <si>
    <t>TGN-2R-2S</t>
  </si>
  <si>
    <t>C (36.2)</t>
  </si>
  <si>
    <t>Armoires congélateur – sous plan</t>
  </si>
  <si>
    <t>TUC-44-HC</t>
  </si>
  <si>
    <t>A (21.1)</t>
  </si>
  <si>
    <t>TUC-67-HC</t>
  </si>
  <si>
    <t>A (24.1)</t>
  </si>
  <si>
    <t>TUC-67D-4-HC</t>
  </si>
  <si>
    <t>A (24.8)</t>
  </si>
  <si>
    <t>ICOOL 450 [R290]</t>
  </si>
  <si>
    <t>C (29.4)</t>
  </si>
  <si>
    <t>ICOOL 1300 SD [R290]</t>
  </si>
  <si>
    <t>ICOOL 2.0 500 [R290]</t>
  </si>
  <si>
    <t>ICOOL 2.0 1000 HD [R290]</t>
  </si>
  <si>
    <t>SMR 170 SLB A2A2</t>
  </si>
  <si>
    <t>B (19.0)</t>
  </si>
  <si>
    <t>SMR 194 SLB A2A2</t>
  </si>
  <si>
    <t>SMR 220 SLB A2A2</t>
  </si>
  <si>
    <t>C (22.0)</t>
  </si>
  <si>
    <t>MRFec 3501 001 (Coolbottle 16860sch), MRFec 3501 I47, MRFvd 3501 001 (Coolbottle 16860sl), MRFvc 3511 001 (Coolbottle 16860g), MRFvd 3511 001 (Coolbottle 16860gsl), MRFvd 3511 003</t>
  </si>
  <si>
    <t>MRFec 4001 001 (Coolbottle 18860sch), MRFec 4001 I47, MRFvd 4001 001 (Coolbottle 18860sl), MRFvc 4011 001, MRFvd 4011 001 (Coolbottle 18860gsl), MRFvd 4011 003</t>
  </si>
  <si>
    <t>Gastro K 1407 G</t>
  </si>
  <si>
    <t>A (18.9)</t>
  </si>
  <si>
    <t>Gastro K 1807 G</t>
  </si>
  <si>
    <t>A (19.1)</t>
  </si>
  <si>
    <t>Gastro K 2207 G</t>
  </si>
  <si>
    <t>A (20.2)</t>
  </si>
  <si>
    <t>Gastro M 1407 G</t>
  </si>
  <si>
    <t>A (20.9)</t>
  </si>
  <si>
    <t>Gastro M 1807 G</t>
  </si>
  <si>
    <t>Gastro M 2207 G</t>
  </si>
  <si>
    <t>Hauser</t>
  </si>
  <si>
    <t>Rebas RBG-D085-H20-K 2500 CA744</t>
  </si>
  <si>
    <t>Rebas RBG-D085-H20-K 1875 CA744</t>
  </si>
  <si>
    <t>Regius URP-T-H CA744 (+FS) 3750</t>
  </si>
  <si>
    <t>Regius URP-T-H CA744 (+FS) 2500</t>
  </si>
  <si>
    <t>Regius URP-T-H CA744 (+FS) 1875</t>
  </si>
  <si>
    <t>Remeta RE-30-GD098 L3750</t>
  </si>
  <si>
    <t>Remeta RE-30-GD098 L2500</t>
  </si>
  <si>
    <t>Remeta RE-30-GD098-H L3750</t>
  </si>
  <si>
    <t>C (34.6)</t>
  </si>
  <si>
    <t>Remeta RE-30-GD098-H L2500</t>
  </si>
  <si>
    <t>Remeta RE-30-GD108-H214 L3750</t>
  </si>
  <si>
    <t>Remeta RE-30-GD108-H214 L2500</t>
  </si>
  <si>
    <t>Remeta RE-30-GD108-H214 L1250</t>
  </si>
  <si>
    <t>Mirengo RMG01 L3190</t>
  </si>
  <si>
    <t>E (55.1)</t>
  </si>
  <si>
    <t>Mirengo RMG01 L3128</t>
  </si>
  <si>
    <t>Mirengo RMG01 L2346</t>
  </si>
  <si>
    <t>Mirengo RMG01 L1564</t>
  </si>
  <si>
    <t>MRFvg 3501 001</t>
  </si>
  <si>
    <t>MRFvg 3511 001</t>
  </si>
  <si>
    <t>MRFvg 3511 003</t>
  </si>
  <si>
    <t>MRFvg 4001 001</t>
  </si>
  <si>
    <t>MRFvg 4011 001</t>
  </si>
  <si>
    <t>MRFvg 4011 003</t>
  </si>
  <si>
    <t>C (29.3)</t>
  </si>
  <si>
    <t>Steffen Hepp</t>
  </si>
  <si>
    <t>Zurich, 01.07.2022</t>
  </si>
  <si>
    <t>Subvention CHF</t>
  </si>
  <si>
    <r>
      <t xml:space="preserve">Les contributions dans le tableau à droite sont valables à partir du </t>
    </r>
    <r>
      <rPr>
        <b/>
        <sz val="9"/>
        <color theme="1"/>
        <rFont val="Helvetica"/>
      </rPr>
      <t>01.09.2022</t>
    </r>
    <r>
      <rPr>
        <sz val="9"/>
        <color theme="1"/>
        <rFont val="Helvetica"/>
        <family val="2"/>
      </rPr>
      <t xml:space="preserve"> (date de la facture).</t>
    </r>
  </si>
  <si>
    <t>Les subventions maximales indiquées dans le tableau à droite indiquent les subventions maximale.</t>
  </si>
  <si>
    <t>Personne de contact</t>
  </si>
  <si>
    <t>Tel:</t>
  </si>
  <si>
    <r>
      <t xml:space="preserve">Pour les </t>
    </r>
    <r>
      <rPr>
        <b/>
        <sz val="9"/>
        <color theme="1"/>
        <rFont val="Helvetica"/>
      </rPr>
      <t>appareils à refroidissement central</t>
    </r>
    <r>
      <rPr>
        <sz val="9"/>
        <color theme="1"/>
        <rFont val="Helvetica"/>
        <family val="2"/>
      </rPr>
      <t xml:space="preserve">, les demandes peuvent être soumises pour la première fois à partir du 01.03.2022. Les demandes seront acceptées pour les produits dont </t>
    </r>
    <r>
      <rPr>
        <b/>
        <sz val="9"/>
        <color theme="1"/>
        <rFont val="Helvetica"/>
        <family val="2"/>
      </rPr>
      <t>la date de facturation est à partir du 01.03.2022.</t>
    </r>
  </si>
  <si>
    <t>* Afin de pouvoir traiter les demandes de manière claire et efficace, Topten utilise la définition suivante du "mètre linéaire" (Laufmeter):</t>
  </si>
  <si>
    <t>1 mètre linéaire (lfm) est défini comme la largeur de la face avant de l'appareil de 100 cm, indépendamment de la hauteur de l'appareil.</t>
  </si>
  <si>
    <t>Vitrines réfrigérées (par mètre linéaire)*</t>
  </si>
  <si>
    <t>Congélateurs moyens avec portes vitrées (par mètre linéaire)*</t>
  </si>
  <si>
    <t>Grands congélateurs avec portes vitrées (par mètre linéaire)*</t>
  </si>
  <si>
    <t>Date de publication: 15.07.2022</t>
  </si>
  <si>
    <t>Indel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</si>
</sst>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CHF&quot;"/>
    <numFmt numFmtId="165" formatCode="#,##0.00\ _C_H_F"/>
    <numFmt numFmtId="166" formatCode="0.00000"/>
    <numFmt numFmtId="167" formatCode="0.000"/>
    <numFmt numFmtId="168" formatCode="dd/mm/yy;@"/>
  </numFmts>
  <fonts count="37" x14ac:knownFonts="1">
    <font>
      <sz val="10"/>
      <color theme="1"/>
      <name val="Arial"/>
      <family val="2"/>
    </font>
    <font>
      <u/>
      <sz val="10"/>
      <color theme="10"/>
      <name val="Arial"/>
      <family val="2"/>
    </font>
    <font>
      <u/>
      <sz val="10"/>
      <color theme="11"/>
      <name val="Arial"/>
      <family val="2"/>
    </font>
    <font>
      <b/>
      <sz val="12"/>
      <color theme="1"/>
      <name val="Arial"/>
      <family val="2"/>
    </font>
    <font>
      <sz val="12"/>
      <color theme="1"/>
      <name val="Arial"/>
      <family val="2"/>
    </font>
    <font>
      <b/>
      <sz val="22"/>
      <color theme="1"/>
      <name val="Arial"/>
      <family val="2"/>
    </font>
    <font>
      <b/>
      <sz val="16"/>
      <color theme="1"/>
      <name val="Arial"/>
      <family val="2"/>
    </font>
    <font>
      <b/>
      <sz val="12"/>
      <name val="Calibri"/>
      <family val="2"/>
      <scheme val="minor"/>
    </font>
    <font>
      <sz val="8"/>
      <name val="Arial"/>
      <family val="2"/>
    </font>
    <font>
      <sz val="11"/>
      <color theme="1"/>
      <name val="Calibri"/>
      <family val="2"/>
    </font>
    <font>
      <sz val="7"/>
      <color theme="1"/>
      <name val="Times New Roman"/>
      <family val="1"/>
    </font>
    <font>
      <sz val="10"/>
      <color theme="1"/>
      <name val="Arial"/>
      <family val="2"/>
    </font>
    <font>
      <b/>
      <sz val="12"/>
      <color theme="0"/>
      <name val="Arial"/>
      <family val="2"/>
    </font>
    <font>
      <b/>
      <sz val="10"/>
      <color theme="1"/>
      <name val="Arial"/>
      <family val="2"/>
    </font>
    <font>
      <sz val="14"/>
      <color rgb="FFFF0000"/>
      <name val="Arial"/>
      <family val="2"/>
    </font>
    <font>
      <b/>
      <sz val="16"/>
      <color theme="0"/>
      <name val="Arial"/>
      <family val="2"/>
    </font>
    <font>
      <sz val="14"/>
      <color theme="1"/>
      <name val="Arial"/>
      <family val="2"/>
    </font>
    <font>
      <b/>
      <sz val="14"/>
      <color theme="1"/>
      <name val="Arial"/>
      <family val="2"/>
    </font>
    <font>
      <b/>
      <sz val="28"/>
      <color theme="1"/>
      <name val="Arial"/>
      <family val="2"/>
    </font>
    <font>
      <sz val="12"/>
      <name val="Arial"/>
      <family val="2"/>
    </font>
    <font>
      <u/>
      <sz val="14"/>
      <color theme="1"/>
      <name val="Arial"/>
      <family val="2"/>
    </font>
    <font>
      <sz val="16"/>
      <color rgb="FF002060"/>
      <name val="Helvetica"/>
      <family val="2"/>
    </font>
    <font>
      <sz val="9"/>
      <color theme="1"/>
      <name val="Helvetica"/>
      <family val="2"/>
    </font>
    <font>
      <sz val="9"/>
      <color theme="1"/>
      <name val="Courier New"/>
      <family val="1"/>
    </font>
    <font>
      <sz val="8"/>
      <color rgb="FFFFFFFF"/>
      <name val="Helvetica"/>
      <family val="2"/>
    </font>
    <font>
      <sz val="8"/>
      <color theme="1"/>
      <name val="Helvetica"/>
      <family val="2"/>
    </font>
    <font>
      <b/>
      <sz val="9"/>
      <color rgb="FF002060"/>
      <name val="Helvetica"/>
      <family val="2"/>
    </font>
    <font>
      <sz val="9"/>
      <color rgb="FFFFFFFF"/>
      <name val="Helvetica"/>
      <family val="2"/>
    </font>
    <font>
      <sz val="12"/>
      <color rgb="FF000000"/>
      <name val="Arial"/>
      <family val="2"/>
    </font>
    <font>
      <sz val="10"/>
      <color rgb="FFFFFFFF"/>
      <name val="Helvetica"/>
      <family val="2"/>
    </font>
    <font>
      <sz val="10"/>
      <color theme="1"/>
      <name val="Helvetica"/>
      <family val="2"/>
    </font>
    <font>
      <b/>
      <sz val="9"/>
      <color theme="1"/>
      <name val="Helvetica"/>
      <family val="2"/>
    </font>
    <font>
      <sz val="9"/>
      <color theme="1"/>
      <name val="Helvetica"/>
      <family val="2"/>
    </font>
    <font>
      <sz val="10"/>
      <color theme="0"/>
      <name val="Arial"/>
      <family val="2"/>
    </font>
    <font>
      <sz val="12"/>
      <color theme="0"/>
      <name val="Arial"/>
      <family val="2"/>
    </font>
    <font>
      <b/>
      <sz val="9"/>
      <color theme="1"/>
      <name val="Helvetica"/>
    </font>
    <font>
      <sz val="9"/>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4"/>
        <bgColor theme="4"/>
      </patternFill>
    </fill>
    <fill>
      <patternFill patternType="solid">
        <fgColor theme="9" tint="0.39997558519241921"/>
        <bgColor indexed="64"/>
      </patternFill>
    </fill>
    <fill>
      <patternFill patternType="solid">
        <fgColor theme="9" tint="0.39997558519241921"/>
        <bgColor theme="4"/>
      </patternFill>
    </fill>
    <fill>
      <patternFill patternType="solid">
        <fgColor theme="6" tint="0.59999389629810485"/>
        <bgColor indexed="64"/>
      </patternFill>
    </fill>
    <fill>
      <patternFill patternType="solid">
        <fgColor rgb="FF002060"/>
        <bgColor indexed="64"/>
      </patternFill>
    </fill>
  </fills>
  <borders count="30">
    <border>
      <left/>
      <right/>
      <top/>
      <bottom/>
      <diagonal/>
    </border>
    <border>
      <left style="thin">
        <color auto="1"/>
      </left>
      <right/>
      <top/>
      <bottom/>
      <diagonal/>
    </border>
    <border>
      <left/>
      <right/>
      <top/>
      <bottom style="thin">
        <color auto="1"/>
      </bottom>
      <diagonal/>
    </border>
    <border>
      <left/>
      <right/>
      <top/>
      <bottom style="double">
        <color auto="1"/>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style="thin">
        <color theme="4"/>
      </left>
      <right/>
      <top style="thin">
        <color theme="4"/>
      </top>
      <bottom style="thin">
        <color theme="4"/>
      </bottom>
      <diagonal/>
    </border>
    <border>
      <left style="medium">
        <color indexed="64"/>
      </left>
      <right/>
      <top style="medium">
        <color indexed="64"/>
      </top>
      <bottom style="medium">
        <color indexed="64"/>
      </bottom>
      <diagonal/>
    </border>
    <border>
      <left style="thin">
        <color theme="4"/>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4"/>
      </left>
      <right style="thin">
        <color theme="4"/>
      </right>
      <top style="thin">
        <color theme="4"/>
      </top>
      <bottom style="thin">
        <color theme="4"/>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style="thin">
        <color theme="9" tint="0.39997558519241921"/>
      </left>
      <right style="thin">
        <color theme="9" tint="0.39997558519241921"/>
      </right>
      <top style="thin">
        <color theme="9" tint="0.39997558519241921"/>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13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1" fillId="0" borderId="0" applyFont="0" applyFill="0" applyBorder="0" applyAlignment="0" applyProtection="0"/>
  </cellStyleXfs>
  <cellXfs count="211">
    <xf numFmtId="0" fontId="0" fillId="0" borderId="0" xfId="0"/>
    <xf numFmtId="0" fontId="4" fillId="0" borderId="0" xfId="0" applyFont="1"/>
    <xf numFmtId="0" fontId="4" fillId="0" borderId="0" xfId="0" applyFont="1" applyAlignment="1">
      <alignment vertical="top"/>
    </xf>
    <xf numFmtId="0" fontId="4" fillId="0" borderId="0" xfId="0" applyFont="1" applyAlignment="1">
      <alignment vertical="top" wrapText="1"/>
    </xf>
    <xf numFmtId="0" fontId="7" fillId="0" borderId="0" xfId="0" applyFont="1" applyAlignment="1">
      <alignment vertical="top" wrapText="1"/>
    </xf>
    <xf numFmtId="0" fontId="4" fillId="2" borderId="0" xfId="0" applyFont="1" applyFill="1"/>
    <xf numFmtId="0" fontId="4" fillId="2" borderId="0" xfId="0" applyFont="1" applyFill="1" applyAlignment="1">
      <alignment horizontal="left"/>
    </xf>
    <xf numFmtId="0" fontId="0" fillId="0" borderId="0" xfId="0"/>
    <xf numFmtId="0" fontId="0" fillId="4" borderId="0" xfId="0" applyFill="1"/>
    <xf numFmtId="167" fontId="4" fillId="0" borderId="0" xfId="0" applyNumberFormat="1" applyFont="1" applyAlignment="1">
      <alignment vertical="top" wrapText="1"/>
    </xf>
    <xf numFmtId="0" fontId="12" fillId="5" borderId="9" xfId="0" applyFont="1" applyFill="1" applyBorder="1" applyAlignment="1" applyProtection="1">
      <alignment vertical="center" wrapText="1"/>
    </xf>
    <xf numFmtId="164" fontId="13" fillId="8" borderId="5" xfId="0" applyNumberFormat="1" applyFont="1" applyFill="1" applyBorder="1" applyAlignment="1">
      <alignment vertical="center"/>
    </xf>
    <xf numFmtId="0" fontId="13" fillId="8" borderId="11" xfId="0" applyFont="1" applyFill="1" applyBorder="1" applyAlignment="1">
      <alignment horizontal="center" vertical="center"/>
    </xf>
    <xf numFmtId="0" fontId="12" fillId="5" borderId="0" xfId="0" applyFont="1" applyFill="1" applyBorder="1" applyAlignment="1">
      <alignment vertical="center" wrapText="1"/>
    </xf>
    <xf numFmtId="14" fontId="12" fillId="5" borderId="0" xfId="0" applyNumberFormat="1" applyFont="1" applyFill="1" applyBorder="1" applyAlignment="1">
      <alignment horizontal="left" vertical="center" wrapText="1"/>
    </xf>
    <xf numFmtId="165" fontId="12" fillId="5" borderId="0" xfId="0" applyNumberFormat="1" applyFont="1" applyFill="1" applyBorder="1" applyAlignment="1">
      <alignment vertical="center" wrapText="1"/>
    </xf>
    <xf numFmtId="164" fontId="12" fillId="6" borderId="0" xfId="0" applyNumberFormat="1" applyFont="1" applyFill="1" applyBorder="1" applyAlignment="1">
      <alignment vertical="center" wrapText="1"/>
    </xf>
    <xf numFmtId="0" fontId="4" fillId="0" borderId="6"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6" xfId="0" applyNumberFormat="1" applyFont="1" applyFill="1" applyBorder="1" applyAlignment="1" applyProtection="1">
      <alignment horizontal="left" vertical="top"/>
      <protection locked="0"/>
    </xf>
    <xf numFmtId="0" fontId="4" fillId="0" borderId="0" xfId="0" applyNumberFormat="1" applyFont="1" applyFill="1" applyBorder="1" applyAlignment="1" applyProtection="1">
      <alignment horizontal="left" vertical="top"/>
      <protection locked="0"/>
    </xf>
    <xf numFmtId="14" fontId="4" fillId="0" borderId="6" xfId="0" applyNumberFormat="1" applyFont="1" applyFill="1" applyBorder="1" applyAlignment="1" applyProtection="1">
      <alignment horizontal="left" vertical="top"/>
      <protection locked="0"/>
    </xf>
    <xf numFmtId="14" fontId="4" fillId="0" borderId="0" xfId="0" applyNumberFormat="1" applyFont="1" applyFill="1" applyBorder="1" applyAlignment="1" applyProtection="1">
      <alignment horizontal="left" vertical="top"/>
      <protection locked="0"/>
    </xf>
    <xf numFmtId="166" fontId="4" fillId="0" borderId="6" xfId="0" applyNumberFormat="1" applyFont="1" applyFill="1" applyBorder="1" applyAlignment="1" applyProtection="1">
      <alignment horizontal="left" vertical="top"/>
      <protection locked="0"/>
    </xf>
    <xf numFmtId="166" fontId="4" fillId="0" borderId="0" xfId="0" applyNumberFormat="1" applyFont="1" applyFill="1" applyBorder="1" applyAlignment="1" applyProtection="1">
      <alignment horizontal="left" vertical="top"/>
      <protection locked="0"/>
    </xf>
    <xf numFmtId="4" fontId="4" fillId="0" borderId="6" xfId="0" applyNumberFormat="1" applyFont="1" applyFill="1" applyBorder="1" applyAlignment="1" applyProtection="1">
      <alignment vertical="top"/>
      <protection locked="0"/>
    </xf>
    <xf numFmtId="4" fontId="4" fillId="0" borderId="0" xfId="0" applyNumberFormat="1" applyFont="1" applyFill="1" applyBorder="1" applyAlignment="1" applyProtection="1">
      <alignment vertical="top"/>
      <protection locked="0"/>
    </xf>
    <xf numFmtId="0" fontId="12" fillId="5" borderId="12" xfId="0" applyFont="1" applyFill="1" applyBorder="1" applyAlignment="1">
      <alignment vertical="center" wrapText="1"/>
    </xf>
    <xf numFmtId="0" fontId="12" fillId="5" borderId="0" xfId="0" applyFont="1" applyFill="1" applyBorder="1" applyAlignment="1">
      <alignment horizontal="left" vertical="center" wrapText="1"/>
    </xf>
    <xf numFmtId="0" fontId="12" fillId="5" borderId="0" xfId="0" applyNumberFormat="1" applyFont="1" applyFill="1" applyBorder="1" applyAlignment="1">
      <alignment vertical="center" wrapText="1"/>
    </xf>
    <xf numFmtId="14" fontId="12" fillId="5" borderId="0" xfId="0" applyNumberFormat="1" applyFont="1" applyFill="1" applyBorder="1" applyAlignment="1">
      <alignment vertical="center" wrapText="1"/>
    </xf>
    <xf numFmtId="0" fontId="12" fillId="6" borderId="0" xfId="0" applyFont="1" applyFill="1" applyBorder="1" applyAlignment="1">
      <alignment vertical="center" wrapText="1"/>
    </xf>
    <xf numFmtId="164" fontId="12" fillId="7" borderId="0" xfId="0" applyNumberFormat="1" applyFont="1" applyFill="1" applyBorder="1" applyAlignment="1">
      <alignment horizontal="left" vertical="center"/>
    </xf>
    <xf numFmtId="164" fontId="12" fillId="6" borderId="0" xfId="0" applyNumberFormat="1" applyFont="1" applyFill="1" applyBorder="1" applyAlignment="1">
      <alignment horizontal="left" vertical="center" wrapText="1"/>
    </xf>
    <xf numFmtId="0" fontId="0" fillId="0" borderId="0" xfId="0" applyProtection="1"/>
    <xf numFmtId="0" fontId="14" fillId="4" borderId="0" xfId="0" applyFont="1" applyFill="1"/>
    <xf numFmtId="0" fontId="4" fillId="4" borderId="0" xfId="0" applyFont="1" applyFill="1" applyAlignment="1">
      <alignment horizontal="left" vertical="top"/>
    </xf>
    <xf numFmtId="0" fontId="4" fillId="4" borderId="0" xfId="0" applyFont="1" applyFill="1" applyProtection="1"/>
    <xf numFmtId="0" fontId="0" fillId="4" borderId="0" xfId="0" applyFill="1" applyProtection="1"/>
    <xf numFmtId="0" fontId="3" fillId="4" borderId="0" xfId="0" applyFont="1" applyFill="1" applyBorder="1" applyProtection="1"/>
    <xf numFmtId="0" fontId="4" fillId="4" borderId="0" xfId="0" applyFont="1" applyFill="1" applyBorder="1" applyProtection="1"/>
    <xf numFmtId="0" fontId="4" fillId="4" borderId="0" xfId="0" applyFont="1" applyFill="1" applyBorder="1" applyAlignment="1" applyProtection="1">
      <alignment horizontal="right"/>
    </xf>
    <xf numFmtId="0" fontId="3" fillId="4" borderId="2" xfId="0" applyFont="1" applyFill="1" applyBorder="1" applyProtection="1"/>
    <xf numFmtId="0" fontId="4" fillId="4" borderId="2" xfId="0" applyFont="1" applyFill="1" applyBorder="1" applyProtection="1"/>
    <xf numFmtId="164" fontId="4" fillId="4" borderId="0" xfId="0" applyNumberFormat="1" applyFont="1" applyFill="1" applyProtection="1"/>
    <xf numFmtId="0" fontId="4" fillId="4" borderId="3" xfId="0" applyFont="1" applyFill="1" applyBorder="1" applyProtection="1"/>
    <xf numFmtId="164" fontId="4" fillId="4" borderId="3" xfId="0" applyNumberFormat="1" applyFont="1" applyFill="1" applyBorder="1" applyProtection="1"/>
    <xf numFmtId="0" fontId="4" fillId="4" borderId="0" xfId="0" applyFont="1" applyFill="1" applyBorder="1" applyAlignment="1" applyProtection="1">
      <alignment horizontal="left" vertical="top"/>
    </xf>
    <xf numFmtId="0" fontId="4" fillId="4" borderId="0" xfId="0" applyFont="1" applyFill="1" applyAlignment="1" applyProtection="1">
      <alignment horizontal="left" vertical="top"/>
    </xf>
    <xf numFmtId="0" fontId="3" fillId="4" borderId="0" xfId="0" applyFont="1" applyFill="1" applyBorder="1" applyAlignment="1" applyProtection="1">
      <alignment horizontal="left" vertical="top"/>
    </xf>
    <xf numFmtId="0" fontId="4" fillId="4" borderId="0" xfId="0" applyFont="1" applyFill="1" applyBorder="1" applyAlignment="1" applyProtection="1">
      <alignment horizontal="left" wrapText="1"/>
    </xf>
    <xf numFmtId="0" fontId="0" fillId="4" borderId="2" xfId="0" applyFill="1" applyBorder="1" applyAlignment="1" applyProtection="1">
      <alignment horizontal="left" vertical="top"/>
    </xf>
    <xf numFmtId="0" fontId="3" fillId="4" borderId="0" xfId="0" applyFont="1" applyFill="1" applyAlignment="1" applyProtection="1">
      <alignment horizontal="left" vertical="center"/>
    </xf>
    <xf numFmtId="0" fontId="4" fillId="4" borderId="0" xfId="0" applyFont="1" applyFill="1"/>
    <xf numFmtId="0" fontId="18" fillId="4" borderId="0" xfId="0" applyFont="1" applyFill="1"/>
    <xf numFmtId="0" fontId="4" fillId="4" borderId="0" xfId="0" applyFont="1" applyFill="1" applyBorder="1"/>
    <xf numFmtId="0" fontId="4" fillId="4" borderId="0" xfId="0" applyFont="1" applyFill="1" applyAlignment="1">
      <alignment horizontal="left"/>
    </xf>
    <xf numFmtId="0" fontId="4" fillId="4" borderId="0" xfId="0" applyFont="1" applyFill="1" applyAlignment="1">
      <alignment vertical="center"/>
    </xf>
    <xf numFmtId="0" fontId="4" fillId="4" borderId="0" xfId="0" applyFont="1" applyFill="1" applyAlignment="1" applyProtection="1">
      <alignment horizontal="left" vertical="center"/>
      <protection locked="0"/>
    </xf>
    <xf numFmtId="0" fontId="4" fillId="4" borderId="1" xfId="0" applyFont="1" applyFill="1" applyBorder="1" applyAlignment="1">
      <alignment vertical="center"/>
    </xf>
    <xf numFmtId="0" fontId="4" fillId="4" borderId="0" xfId="0" applyFont="1" applyFill="1" applyAlignment="1" applyProtection="1">
      <alignment vertical="center"/>
    </xf>
    <xf numFmtId="0" fontId="0" fillId="4" borderId="0" xfId="0" applyFill="1" applyAlignment="1" applyProtection="1">
      <alignment vertical="center"/>
    </xf>
    <xf numFmtId="0" fontId="4" fillId="4" borderId="0" xfId="0" applyFont="1" applyFill="1" applyAlignment="1" applyProtection="1">
      <alignment horizontal="left" vertical="top" wrapText="1"/>
    </xf>
    <xf numFmtId="0" fontId="6" fillId="4" borderId="0" xfId="0" applyFont="1" applyFill="1" applyAlignment="1" applyProtection="1">
      <alignment vertical="top" wrapText="1"/>
    </xf>
    <xf numFmtId="0" fontId="12" fillId="5" borderId="9" xfId="0" applyFont="1" applyFill="1" applyBorder="1" applyAlignment="1" applyProtection="1">
      <alignment horizontal="left" vertical="center" wrapText="1"/>
    </xf>
    <xf numFmtId="14" fontId="12" fillId="5" borderId="9" xfId="0" applyNumberFormat="1" applyFont="1" applyFill="1" applyBorder="1" applyAlignment="1" applyProtection="1">
      <alignment vertical="center" wrapText="1"/>
    </xf>
    <xf numFmtId="14" fontId="12" fillId="5" borderId="9" xfId="0" applyNumberFormat="1" applyFont="1" applyFill="1" applyBorder="1" applyAlignment="1" applyProtection="1">
      <alignment horizontal="left" vertical="center" wrapText="1"/>
    </xf>
    <xf numFmtId="14" fontId="12" fillId="5" borderId="12" xfId="0" applyNumberFormat="1" applyFont="1" applyFill="1" applyBorder="1" applyAlignment="1" applyProtection="1">
      <alignment horizontal="left" vertical="center" wrapText="1"/>
    </xf>
    <xf numFmtId="165" fontId="12" fillId="5" borderId="10" xfId="0" applyNumberFormat="1" applyFont="1" applyFill="1" applyBorder="1" applyAlignment="1" applyProtection="1">
      <alignment vertical="center" wrapText="1"/>
    </xf>
    <xf numFmtId="0" fontId="0" fillId="4" borderId="12" xfId="0" applyFill="1" applyBorder="1" applyAlignment="1" applyProtection="1">
      <alignment vertical="center"/>
    </xf>
    <xf numFmtId="0" fontId="4" fillId="0" borderId="16" xfId="0" applyFont="1" applyFill="1" applyBorder="1" applyAlignment="1" applyProtection="1">
      <alignment horizontal="left" vertical="center" wrapText="1"/>
    </xf>
    <xf numFmtId="0" fontId="12" fillId="5" borderId="10" xfId="0" applyNumberFormat="1" applyFont="1" applyFill="1" applyBorder="1" applyAlignment="1" applyProtection="1">
      <alignment vertical="center" wrapText="1"/>
    </xf>
    <xf numFmtId="0" fontId="4" fillId="4" borderId="0" xfId="0" applyFont="1" applyFill="1" applyAlignment="1" applyProtection="1">
      <alignment horizontal="center"/>
    </xf>
    <xf numFmtId="0" fontId="4" fillId="0" borderId="17" xfId="0" applyFont="1" applyFill="1" applyBorder="1" applyAlignment="1" applyProtection="1">
      <alignment horizontal="left" vertical="center" wrapText="1"/>
    </xf>
    <xf numFmtId="0" fontId="12" fillId="6" borderId="18" xfId="0" applyFont="1" applyFill="1" applyBorder="1" applyAlignment="1" applyProtection="1">
      <alignment vertical="center" wrapText="1"/>
    </xf>
    <xf numFmtId="164" fontId="12" fillId="7" borderId="18" xfId="0" applyNumberFormat="1" applyFont="1" applyFill="1" applyBorder="1" applyAlignment="1" applyProtection="1">
      <alignment horizontal="left" vertical="center"/>
    </xf>
    <xf numFmtId="164" fontId="12" fillId="6" borderId="18" xfId="0" applyNumberFormat="1" applyFont="1" applyFill="1" applyBorder="1" applyAlignment="1" applyProtection="1">
      <alignment vertical="center" wrapText="1"/>
    </xf>
    <xf numFmtId="164" fontId="12" fillId="6" borderId="18" xfId="0" applyNumberFormat="1" applyFont="1" applyFill="1" applyBorder="1" applyAlignment="1" applyProtection="1">
      <alignment horizontal="left" vertical="center" wrapText="1"/>
    </xf>
    <xf numFmtId="0" fontId="0" fillId="4" borderId="0" xfId="0" applyFill="1" applyBorder="1" applyAlignment="1" applyProtection="1">
      <alignment vertical="center"/>
    </xf>
    <xf numFmtId="0" fontId="3" fillId="4" borderId="20" xfId="0" applyFont="1" applyFill="1" applyBorder="1" applyAlignment="1">
      <alignment vertical="center"/>
    </xf>
    <xf numFmtId="0" fontId="4" fillId="4" borderId="20" xfId="0" applyFont="1" applyFill="1" applyBorder="1" applyAlignment="1" applyProtection="1">
      <alignment horizontal="left" vertical="center"/>
      <protection locked="0"/>
    </xf>
    <xf numFmtId="0" fontId="4" fillId="4" borderId="20" xfId="0" applyFont="1" applyFill="1" applyBorder="1" applyAlignment="1">
      <alignment vertical="center" wrapText="1"/>
    </xf>
    <xf numFmtId="0" fontId="4" fillId="4" borderId="20" xfId="0" applyFont="1" applyFill="1" applyBorder="1" applyAlignment="1">
      <alignment vertical="center"/>
    </xf>
    <xf numFmtId="0" fontId="1" fillId="4" borderId="20" xfId="129" applyFill="1" applyBorder="1" applyAlignment="1" applyProtection="1">
      <alignment horizontal="left" vertical="center"/>
      <protection locked="0"/>
    </xf>
    <xf numFmtId="0" fontId="4" fillId="0" borderId="17"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0" xfId="0" applyFont="1" applyAlignment="1">
      <alignment horizontal="left" vertical="top" wrapText="1"/>
    </xf>
    <xf numFmtId="0" fontId="4" fillId="0" borderId="7" xfId="0" applyFont="1" applyFill="1" applyBorder="1" applyAlignment="1" applyProtection="1">
      <alignment horizontal="left" vertical="top"/>
      <protection locked="0"/>
    </xf>
    <xf numFmtId="0" fontId="4" fillId="0" borderId="7" xfId="0" applyNumberFormat="1" applyFont="1" applyFill="1" applyBorder="1" applyAlignment="1" applyProtection="1">
      <alignment horizontal="left" vertical="top"/>
      <protection locked="0"/>
    </xf>
    <xf numFmtId="14" fontId="4" fillId="0" borderId="7" xfId="0" applyNumberFormat="1" applyFont="1" applyFill="1" applyBorder="1" applyAlignment="1" applyProtection="1">
      <alignment horizontal="left" vertical="top"/>
      <protection locked="0"/>
    </xf>
    <xf numFmtId="166" fontId="4" fillId="0" borderId="7" xfId="0" applyNumberFormat="1" applyFont="1" applyFill="1" applyBorder="1" applyAlignment="1" applyProtection="1">
      <alignment horizontal="left" vertical="top"/>
      <protection locked="0"/>
    </xf>
    <xf numFmtId="4" fontId="4" fillId="0" borderId="7" xfId="0" applyNumberFormat="1" applyFont="1" applyFill="1" applyBorder="1" applyAlignment="1" applyProtection="1">
      <alignment vertical="top"/>
      <protection locked="0"/>
    </xf>
    <xf numFmtId="0" fontId="6" fillId="4" borderId="0" xfId="0" applyFont="1" applyFill="1" applyAlignment="1" applyProtection="1">
      <alignment vertical="top"/>
    </xf>
    <xf numFmtId="0" fontId="5"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horizontal="right" vertical="top"/>
    </xf>
    <xf numFmtId="14" fontId="3" fillId="2" borderId="0" xfId="0" applyNumberFormat="1" applyFont="1" applyFill="1" applyAlignment="1">
      <alignment horizontal="left" vertical="top"/>
    </xf>
    <xf numFmtId="0" fontId="4" fillId="0" borderId="0" xfId="0" applyFont="1" applyAlignment="1">
      <alignment horizontal="left" vertical="top"/>
    </xf>
    <xf numFmtId="0" fontId="3"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right" vertical="top" wrapText="1"/>
    </xf>
    <xf numFmtId="14" fontId="4" fillId="0" borderId="0" xfId="0" applyNumberFormat="1" applyFont="1" applyAlignment="1">
      <alignment horizontal="left" vertical="top" wrapText="1"/>
    </xf>
    <xf numFmtId="0" fontId="4" fillId="3" borderId="0" xfId="0" applyFont="1" applyFill="1" applyAlignment="1">
      <alignment horizontal="left" vertical="top" wrapText="1"/>
    </xf>
    <xf numFmtId="0" fontId="3" fillId="3" borderId="0" xfId="0" applyFont="1" applyFill="1" applyAlignment="1">
      <alignment horizontal="left" vertical="top" wrapText="1"/>
    </xf>
    <xf numFmtId="14" fontId="4" fillId="3" borderId="0" xfId="0" applyNumberFormat="1" applyFont="1" applyFill="1" applyAlignment="1">
      <alignment horizontal="left" vertical="top" wrapText="1"/>
    </xf>
    <xf numFmtId="14" fontId="4" fillId="0" borderId="0" xfId="0" applyNumberFormat="1" applyFont="1" applyAlignment="1">
      <alignment horizontal="right" vertical="top" wrapText="1"/>
    </xf>
    <xf numFmtId="0" fontId="0" fillId="0" borderId="0" xfId="0" applyAlignment="1">
      <alignment horizontal="left" vertical="top"/>
    </xf>
    <xf numFmtId="0" fontId="4" fillId="0" borderId="0" xfId="0" applyFont="1" applyAlignment="1">
      <alignment horizontal="right" vertical="top"/>
    </xf>
    <xf numFmtId="0" fontId="7" fillId="0" borderId="0" xfId="0" applyFont="1" applyAlignment="1">
      <alignment horizontal="left" vertical="top"/>
    </xf>
    <xf numFmtId="0" fontId="25" fillId="0" borderId="23" xfId="0" applyFont="1" applyBorder="1" applyAlignment="1">
      <alignment horizontal="center" vertical="center" wrapText="1"/>
    </xf>
    <xf numFmtId="0" fontId="24" fillId="9" borderId="5" xfId="0" applyFont="1" applyFill="1" applyBorder="1" applyAlignment="1">
      <alignment horizontal="center" vertical="center" wrapText="1"/>
    </xf>
    <xf numFmtId="0" fontId="25" fillId="9" borderId="22" xfId="0" applyFont="1" applyFill="1" applyBorder="1" applyAlignment="1">
      <alignment horizontal="left" vertical="center" wrapText="1"/>
    </xf>
    <xf numFmtId="0" fontId="25" fillId="0" borderId="4" xfId="0" applyFont="1" applyBorder="1" applyAlignment="1">
      <alignment horizontal="left" vertical="center" wrapText="1"/>
    </xf>
    <xf numFmtId="0" fontId="9" fillId="4" borderId="0" xfId="0" applyFont="1" applyFill="1" applyBorder="1" applyAlignment="1">
      <alignment horizontal="justify" vertical="center"/>
    </xf>
    <xf numFmtId="0" fontId="0" fillId="4" borderId="0" xfId="0" applyFill="1" applyBorder="1"/>
    <xf numFmtId="0" fontId="26" fillId="0" borderId="22" xfId="0" applyFont="1" applyBorder="1" applyAlignment="1">
      <alignment horizontal="justify" vertical="center"/>
    </xf>
    <xf numFmtId="0" fontId="26" fillId="0" borderId="5" xfId="0" applyFont="1" applyBorder="1" applyAlignment="1">
      <alignment horizontal="center" vertical="center" wrapText="1"/>
    </xf>
    <xf numFmtId="0" fontId="27" fillId="9" borderId="4" xfId="0" applyFont="1" applyFill="1" applyBorder="1" applyAlignment="1">
      <alignment horizontal="justify" vertical="center"/>
    </xf>
    <xf numFmtId="0" fontId="22" fillId="9" borderId="23" xfId="0" applyFont="1" applyFill="1" applyBorder="1" applyAlignment="1">
      <alignment horizontal="center" vertical="center" wrapText="1"/>
    </xf>
    <xf numFmtId="0" fontId="22" fillId="0" borderId="4" xfId="0" applyFont="1" applyBorder="1" applyAlignment="1">
      <alignment horizontal="justify" vertical="center"/>
    </xf>
    <xf numFmtId="0" fontId="22" fillId="0" borderId="23" xfId="0" applyFont="1" applyBorder="1" applyAlignment="1">
      <alignment horizontal="center" vertical="center" wrapText="1"/>
    </xf>
    <xf numFmtId="168" fontId="4" fillId="0" borderId="0" xfId="0" applyNumberFormat="1" applyFont="1" applyAlignment="1">
      <alignment horizontal="right" vertical="top" wrapText="1"/>
    </xf>
    <xf numFmtId="0" fontId="19" fillId="0" borderId="0" xfId="0" applyFont="1" applyAlignment="1">
      <alignment horizontal="left" vertical="top" wrapText="1"/>
    </xf>
    <xf numFmtId="167" fontId="4" fillId="0" borderId="0" xfId="0" applyNumberFormat="1" applyFont="1" applyAlignment="1">
      <alignment horizontal="left" vertical="top" wrapText="1"/>
    </xf>
    <xf numFmtId="49" fontId="4" fillId="0" borderId="0" xfId="0" applyNumberFormat="1" applyFont="1" applyAlignment="1">
      <alignment horizontal="center" vertical="top" wrapText="1"/>
    </xf>
    <xf numFmtId="0" fontId="4" fillId="0" borderId="0" xfId="0" applyFont="1" applyAlignment="1">
      <alignment horizontal="center" vertical="top" wrapText="1"/>
    </xf>
    <xf numFmtId="0" fontId="3" fillId="2" borderId="0" xfId="0" applyFont="1" applyFill="1" applyAlignment="1">
      <alignment horizontal="center" vertical="top"/>
    </xf>
    <xf numFmtId="49" fontId="4" fillId="3" borderId="0" xfId="0" applyNumberFormat="1" applyFont="1" applyFill="1" applyAlignment="1">
      <alignment horizontal="center" vertical="top" wrapText="1"/>
    </xf>
    <xf numFmtId="0" fontId="28" fillId="0" borderId="0" xfId="0" applyFont="1" applyAlignment="1">
      <alignment horizontal="center" vertical="top" wrapText="1"/>
    </xf>
    <xf numFmtId="0" fontId="29" fillId="9" borderId="23" xfId="0" applyFont="1" applyFill="1" applyBorder="1" applyAlignment="1">
      <alignment horizontal="center" vertical="center" wrapText="1"/>
    </xf>
    <xf numFmtId="0" fontId="30" fillId="4" borderId="23" xfId="0" applyFont="1" applyFill="1" applyBorder="1" applyAlignment="1">
      <alignment horizontal="center" vertical="center" wrapText="1"/>
    </xf>
    <xf numFmtId="0" fontId="33" fillId="0" borderId="0" xfId="0" applyFont="1" applyProtection="1">
      <protection hidden="1"/>
    </xf>
    <xf numFmtId="164" fontId="4" fillId="0" borderId="6" xfId="0" applyNumberFormat="1" applyFont="1" applyFill="1" applyBorder="1" applyAlignment="1" applyProtection="1">
      <alignment horizontal="center" vertical="center"/>
      <protection hidden="1"/>
    </xf>
    <xf numFmtId="9" fontId="4" fillId="0" borderId="6" xfId="134" applyFont="1" applyFill="1" applyBorder="1" applyAlignment="1" applyProtection="1">
      <alignment horizontal="center" vertical="top"/>
      <protection hidden="1"/>
    </xf>
    <xf numFmtId="164" fontId="4" fillId="0" borderId="6" xfId="0" applyNumberFormat="1" applyFont="1" applyFill="1" applyBorder="1" applyAlignment="1" applyProtection="1">
      <alignment horizontal="center" vertical="top"/>
      <protection hidden="1"/>
    </xf>
    <xf numFmtId="164" fontId="4" fillId="0" borderId="7" xfId="0" applyNumberFormat="1" applyFont="1" applyFill="1" applyBorder="1" applyAlignment="1" applyProtection="1">
      <alignment horizontal="center" vertical="center"/>
      <protection hidden="1"/>
    </xf>
    <xf numFmtId="9" fontId="4" fillId="0" borderId="7" xfId="134" applyFont="1" applyFill="1" applyBorder="1" applyAlignment="1" applyProtection="1">
      <alignment horizontal="center" vertical="top"/>
      <protection hidden="1"/>
    </xf>
    <xf numFmtId="164" fontId="4" fillId="0" borderId="7" xfId="0" applyNumberFormat="1" applyFont="1" applyFill="1" applyBorder="1" applyAlignment="1" applyProtection="1">
      <alignment horizontal="center" vertical="top"/>
      <protection hidden="1"/>
    </xf>
    <xf numFmtId="9" fontId="4" fillId="0" borderId="6" xfId="134" applyNumberFormat="1" applyFont="1" applyFill="1" applyBorder="1" applyAlignment="1" applyProtection="1">
      <alignment horizontal="center" vertical="top"/>
      <protection hidden="1"/>
    </xf>
    <xf numFmtId="164" fontId="4" fillId="0" borderId="6" xfId="134" applyNumberFormat="1" applyFont="1" applyFill="1" applyBorder="1" applyAlignment="1" applyProtection="1">
      <alignment horizontal="center" vertical="top"/>
      <protection hidden="1"/>
    </xf>
    <xf numFmtId="164" fontId="4" fillId="0" borderId="0" xfId="0" applyNumberFormat="1" applyFont="1" applyFill="1" applyBorder="1" applyAlignment="1" applyProtection="1">
      <alignment horizontal="center" vertical="center"/>
      <protection hidden="1"/>
    </xf>
    <xf numFmtId="164" fontId="4" fillId="0" borderId="0" xfId="134" applyNumberFormat="1" applyFont="1" applyFill="1" applyBorder="1" applyAlignment="1" applyProtection="1">
      <alignment horizontal="center" vertical="top"/>
      <protection hidden="1"/>
    </xf>
    <xf numFmtId="164" fontId="4" fillId="0" borderId="0" xfId="0" applyNumberFormat="1" applyFont="1" applyFill="1" applyBorder="1" applyAlignment="1" applyProtection="1">
      <alignment horizontal="center" vertical="top"/>
      <protection hidden="1"/>
    </xf>
    <xf numFmtId="9" fontId="4" fillId="0" borderId="0" xfId="134" applyNumberFormat="1" applyFont="1" applyFill="1" applyBorder="1" applyAlignment="1" applyProtection="1">
      <alignment horizontal="center" vertical="top"/>
      <protection hidden="1"/>
    </xf>
    <xf numFmtId="0" fontId="4" fillId="0" borderId="0" xfId="0" applyFont="1" applyFill="1" applyAlignment="1" applyProtection="1">
      <alignment horizontal="left" vertical="top"/>
      <protection hidden="1"/>
    </xf>
    <xf numFmtId="0" fontId="4" fillId="0" borderId="0" xfId="0" applyFont="1" applyFill="1" applyBorder="1" applyAlignment="1" applyProtection="1">
      <alignment horizontal="left" vertical="top"/>
      <protection hidden="1"/>
    </xf>
    <xf numFmtId="0" fontId="4" fillId="0" borderId="0" xfId="0" applyNumberFormat="1" applyFont="1" applyFill="1" applyAlignment="1" applyProtection="1">
      <alignment vertical="top"/>
      <protection hidden="1"/>
    </xf>
    <xf numFmtId="0" fontId="4" fillId="0" borderId="0" xfId="0" applyNumberFormat="1" applyFont="1" applyFill="1" applyBorder="1" applyAlignment="1" applyProtection="1">
      <alignment vertical="top"/>
      <protection hidden="1"/>
    </xf>
    <xf numFmtId="0" fontId="34" fillId="0" borderId="0" xfId="0" applyFont="1" applyProtection="1">
      <protection hidden="1"/>
    </xf>
    <xf numFmtId="0" fontId="33" fillId="0" borderId="0" xfId="0" applyFont="1" applyBorder="1" applyAlignment="1" applyProtection="1">
      <alignment horizontal="center"/>
      <protection hidden="1"/>
    </xf>
    <xf numFmtId="9" fontId="34" fillId="0" borderId="0" xfId="0" applyNumberFormat="1" applyFont="1" applyProtection="1">
      <protection hidden="1"/>
    </xf>
    <xf numFmtId="0" fontId="33" fillId="0" borderId="0" xfId="0" applyFont="1" applyAlignment="1" applyProtection="1">
      <alignment horizontal="center"/>
      <protection hidden="1"/>
    </xf>
    <xf numFmtId="0" fontId="1" fillId="4" borderId="21" xfId="129" applyFill="1" applyBorder="1" applyAlignment="1">
      <alignment horizontal="left" vertical="center"/>
    </xf>
    <xf numFmtId="0" fontId="1" fillId="4" borderId="0" xfId="129" applyFill="1" applyBorder="1" applyAlignment="1">
      <alignment horizontal="left" vertical="center"/>
    </xf>
    <xf numFmtId="0" fontId="1" fillId="4" borderId="27" xfId="129" applyFill="1" applyBorder="1" applyAlignment="1">
      <alignment horizontal="left" vertical="center"/>
    </xf>
    <xf numFmtId="0" fontId="34" fillId="0" borderId="0" xfId="0" applyFont="1"/>
    <xf numFmtId="0" fontId="33" fillId="0" borderId="0" xfId="0" applyFont="1" applyBorder="1" applyAlignment="1">
      <alignment horizontal="center"/>
    </xf>
    <xf numFmtId="0" fontId="15" fillId="5" borderId="10" xfId="0" applyFont="1" applyFill="1" applyBorder="1" applyAlignment="1" applyProtection="1">
      <alignment horizontal="left" vertical="center" wrapText="1"/>
    </xf>
    <xf numFmtId="0" fontId="15" fillId="5" borderId="8" xfId="0" applyFont="1" applyFill="1" applyBorder="1" applyAlignment="1" applyProtection="1">
      <alignment horizontal="left" vertical="center" wrapText="1"/>
    </xf>
    <xf numFmtId="0" fontId="15" fillId="6" borderId="17" xfId="0" applyFont="1" applyFill="1" applyBorder="1" applyAlignment="1" applyProtection="1">
      <alignment horizontal="left" vertical="center" wrapText="1"/>
    </xf>
    <xf numFmtId="0" fontId="15" fillId="6" borderId="19" xfId="0" applyFont="1" applyFill="1" applyBorder="1" applyAlignment="1" applyProtection="1">
      <alignment horizontal="left" vertical="center" wrapText="1"/>
    </xf>
    <xf numFmtId="0" fontId="5" fillId="2" borderId="0" xfId="0" applyFont="1" applyFill="1" applyAlignment="1" applyProtection="1">
      <alignment horizontal="left" vertical="top" wrapText="1"/>
    </xf>
    <xf numFmtId="0" fontId="16" fillId="4" borderId="0" xfId="0" applyFont="1" applyFill="1" applyAlignment="1" applyProtection="1">
      <alignment horizontal="left" vertical="top" wrapText="1"/>
    </xf>
    <xf numFmtId="0" fontId="6" fillId="4" borderId="0" xfId="0" applyFont="1" applyFill="1" applyAlignment="1" applyProtection="1">
      <alignment horizontal="left" vertical="top"/>
    </xf>
    <xf numFmtId="0" fontId="4" fillId="2" borderId="0" xfId="0" applyFont="1" applyFill="1" applyAlignment="1" applyProtection="1">
      <alignment horizontal="center" wrapText="1"/>
    </xf>
    <xf numFmtId="0" fontId="4" fillId="4" borderId="0" xfId="0" applyFont="1" applyFill="1" applyAlignment="1" applyProtection="1">
      <alignment horizontal="center"/>
    </xf>
    <xf numFmtId="0" fontId="5" fillId="2" borderId="0" xfId="0" applyFont="1" applyFill="1" applyAlignment="1">
      <alignment horizontal="left"/>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5" xfId="0" applyFont="1" applyFill="1" applyBorder="1" applyAlignment="1">
      <alignment horizontal="center" vertical="center" wrapText="1"/>
    </xf>
    <xf numFmtId="164" fontId="12" fillId="6" borderId="13" xfId="0" applyNumberFormat="1" applyFont="1" applyFill="1" applyBorder="1" applyAlignment="1">
      <alignment horizontal="center" vertical="center" wrapText="1"/>
    </xf>
    <xf numFmtId="164" fontId="12" fillId="6" borderId="14" xfId="0" applyNumberFormat="1" applyFont="1" applyFill="1" applyBorder="1" applyAlignment="1">
      <alignment horizontal="center" vertical="center" wrapText="1"/>
    </xf>
    <xf numFmtId="0" fontId="4" fillId="4" borderId="0" xfId="0" applyFont="1" applyFill="1" applyBorder="1" applyAlignment="1" applyProtection="1">
      <alignment horizontal="left" vertical="top" wrapText="1"/>
    </xf>
    <xf numFmtId="0" fontId="0" fillId="0" borderId="0" xfId="0" applyAlignment="1">
      <alignment horizontal="left" vertical="top" wrapText="1"/>
    </xf>
    <xf numFmtId="0" fontId="22" fillId="4" borderId="21" xfId="0" applyFont="1" applyFill="1" applyBorder="1" applyAlignment="1">
      <alignment horizontal="left" vertical="center"/>
    </xf>
    <xf numFmtId="0" fontId="22" fillId="4" borderId="0" xfId="0" applyFont="1" applyFill="1" applyBorder="1" applyAlignment="1">
      <alignment horizontal="left" vertical="center"/>
    </xf>
    <xf numFmtId="0" fontId="22" fillId="4" borderId="27" xfId="0" applyFont="1" applyFill="1" applyBorder="1" applyAlignment="1">
      <alignment horizontal="left" vertical="center"/>
    </xf>
    <xf numFmtId="0" fontId="1" fillId="4" borderId="21" xfId="129" applyFill="1" applyBorder="1" applyAlignment="1">
      <alignment horizontal="left" vertical="center"/>
    </xf>
    <xf numFmtId="0" fontId="1" fillId="4" borderId="0" xfId="129" applyFill="1" applyBorder="1" applyAlignment="1">
      <alignment horizontal="left" vertical="center"/>
    </xf>
    <xf numFmtId="0" fontId="1" fillId="4" borderId="27" xfId="129" applyFill="1" applyBorder="1" applyAlignment="1">
      <alignment horizontal="left" vertical="center"/>
    </xf>
    <xf numFmtId="0" fontId="22" fillId="4" borderId="28" xfId="0" applyFont="1" applyFill="1" applyBorder="1" applyAlignment="1">
      <alignment horizontal="left" vertical="center"/>
    </xf>
    <xf numFmtId="0" fontId="22" fillId="4" borderId="29" xfId="0" applyFont="1" applyFill="1" applyBorder="1" applyAlignment="1">
      <alignment horizontal="left" vertical="center"/>
    </xf>
    <xf numFmtId="0" fontId="22" fillId="4" borderId="23" xfId="0" applyFont="1" applyFill="1" applyBorder="1" applyAlignment="1">
      <alignment horizontal="left" vertical="center"/>
    </xf>
    <xf numFmtId="0" fontId="35" fillId="4" borderId="21" xfId="0" applyFont="1" applyFill="1" applyBorder="1" applyAlignment="1">
      <alignment horizontal="left" vertical="center"/>
    </xf>
    <xf numFmtId="0" fontId="35" fillId="4" borderId="0" xfId="0" applyFont="1" applyFill="1" applyBorder="1" applyAlignment="1">
      <alignment horizontal="left" vertical="center"/>
    </xf>
    <xf numFmtId="0" fontId="35" fillId="4" borderId="27" xfId="0" applyFont="1" applyFill="1" applyBorder="1" applyAlignment="1">
      <alignment horizontal="left" vertical="center"/>
    </xf>
    <xf numFmtId="0" fontId="21" fillId="4" borderId="0" xfId="0" applyFont="1" applyFill="1" applyAlignment="1">
      <alignment horizontal="left"/>
    </xf>
    <xf numFmtId="0" fontId="22" fillId="4" borderId="21"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27" xfId="0" applyFont="1" applyFill="1" applyBorder="1" applyAlignment="1">
      <alignment horizontal="left" vertical="center" wrapText="1"/>
    </xf>
    <xf numFmtId="0" fontId="21" fillId="4" borderId="21" xfId="0" applyFont="1" applyFill="1" applyBorder="1" applyAlignment="1">
      <alignment horizontal="left" vertical="center"/>
    </xf>
    <xf numFmtId="0" fontId="21" fillId="4" borderId="0" xfId="0" applyFont="1" applyFill="1" applyBorder="1" applyAlignment="1">
      <alignment horizontal="left" vertical="center"/>
    </xf>
    <xf numFmtId="0" fontId="21" fillId="4" borderId="27" xfId="0" applyFont="1" applyFill="1" applyBorder="1" applyAlignment="1">
      <alignment horizontal="left" vertical="center"/>
    </xf>
    <xf numFmtId="0" fontId="22" fillId="4" borderId="25" xfId="0" applyFont="1" applyFill="1" applyBorder="1" applyAlignment="1">
      <alignment horizontal="left" vertical="center" wrapText="1"/>
    </xf>
    <xf numFmtId="0" fontId="22" fillId="4" borderId="24" xfId="0" applyFont="1" applyFill="1" applyBorder="1" applyAlignment="1">
      <alignment horizontal="left" vertical="center" wrapText="1"/>
    </xf>
    <xf numFmtId="0" fontId="22" fillId="4" borderId="26" xfId="0" applyFont="1" applyFill="1" applyBorder="1" applyAlignment="1">
      <alignment horizontal="left" vertical="center" wrapText="1"/>
    </xf>
    <xf numFmtId="0" fontId="23" fillId="4" borderId="21"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27" xfId="0" applyFont="1" applyFill="1" applyBorder="1" applyAlignment="1">
      <alignment horizontal="left" vertical="center" wrapText="1"/>
    </xf>
    <xf numFmtId="0" fontId="0" fillId="4" borderId="25" xfId="0" applyFill="1" applyBorder="1" applyAlignment="1">
      <alignment horizontal="center"/>
    </xf>
    <xf numFmtId="0" fontId="0" fillId="4" borderId="24" xfId="0" applyFill="1" applyBorder="1" applyAlignment="1">
      <alignment horizontal="center"/>
    </xf>
    <xf numFmtId="0" fontId="0" fillId="4" borderId="26" xfId="0" applyFill="1" applyBorder="1" applyAlignment="1">
      <alignment horizontal="center"/>
    </xf>
    <xf numFmtId="0" fontId="36" fillId="0" borderId="24" xfId="0" applyFont="1" applyBorder="1" applyAlignment="1">
      <alignment horizontal="left" wrapText="1"/>
    </xf>
    <xf numFmtId="0" fontId="36" fillId="0" borderId="0" xfId="0" applyFont="1" applyAlignment="1">
      <alignment horizontal="left" wrapText="1"/>
    </xf>
    <xf numFmtId="0" fontId="22" fillId="0" borderId="21"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27"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27" xfId="0" applyFont="1" applyFill="1" applyBorder="1" applyAlignment="1">
      <alignment horizontal="left" vertical="center" wrapText="1"/>
    </xf>
  </cellXfs>
  <cellStyles count="1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1" builtinId="9" hidden="1"/>
    <cellStyle name="Followed Hyperlink" xfId="132" builtinId="9" hidden="1"/>
    <cellStyle name="Followed Hyperlink" xfId="13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cellStyle name="Normal" xfId="0" builtinId="0"/>
    <cellStyle name="Percent" xfId="134" builtinId="5"/>
  </cellStyles>
  <dxfs count="28">
    <dxf>
      <font>
        <color rgb="FF9C0006"/>
      </font>
      <fill>
        <patternFill>
          <bgColor rgb="FFFFC7CE"/>
        </patternFill>
      </fill>
    </dxf>
    <dxf>
      <font>
        <b val="0"/>
        <i val="0"/>
        <strike val="0"/>
        <condense val="0"/>
        <extend val="0"/>
        <outline val="0"/>
        <shadow val="0"/>
        <u val="none"/>
        <vertAlign val="baseline"/>
        <sz val="12"/>
        <color theme="1"/>
        <name val="Arial"/>
        <family val="2"/>
        <scheme val="none"/>
      </font>
      <numFmt numFmtId="164" formatCode="#,##0.00\ &quot;CHF&quot;"/>
      <fill>
        <patternFill patternType="none">
          <fgColor indexed="64"/>
          <bgColor auto="1"/>
        </patternFill>
      </fill>
      <alignment horizontal="center" vertical="top" textRotation="0" wrapText="0" indent="0" justifyLastLine="0" shrinkToFit="0" readingOrder="0"/>
      <border diagonalUp="0" diagonalDown="0">
        <left/>
        <right/>
        <top style="thin">
          <color theme="4"/>
        </top>
        <bottom/>
      </border>
      <protection locked="1" hidden="1"/>
    </dxf>
    <dxf>
      <font>
        <b val="0"/>
        <i val="0"/>
        <strike val="0"/>
        <condense val="0"/>
        <extend val="0"/>
        <outline val="0"/>
        <shadow val="0"/>
        <u val="none"/>
        <vertAlign val="baseline"/>
        <sz val="12"/>
        <color theme="1"/>
        <name val="Arial"/>
        <family val="2"/>
        <scheme val="none"/>
      </font>
      <numFmt numFmtId="164" formatCode="#,##0.00\ &quot;CHF&quot;"/>
      <fill>
        <patternFill patternType="none">
          <fgColor indexed="64"/>
          <bgColor auto="1"/>
        </patternFill>
      </fill>
      <alignment horizontal="center" vertical="top" textRotation="0" wrapText="0" indent="0" justifyLastLine="0" shrinkToFit="0" readingOrder="0"/>
      <border diagonalUp="0" diagonalDown="0">
        <left/>
        <right/>
        <top style="thin">
          <color theme="4"/>
        </top>
        <bottom/>
      </border>
      <protection locked="1" hidden="1"/>
    </dxf>
    <dxf>
      <font>
        <b val="0"/>
        <i val="0"/>
        <strike val="0"/>
        <condense val="0"/>
        <extend val="0"/>
        <outline val="0"/>
        <shadow val="0"/>
        <u val="none"/>
        <vertAlign val="baseline"/>
        <sz val="12"/>
        <color theme="1"/>
        <name val="Arial"/>
        <family val="2"/>
        <scheme val="none"/>
      </font>
      <numFmt numFmtId="164" formatCode="#,##0.00\ &quot;CHF&quot;"/>
      <fill>
        <patternFill patternType="none">
          <fgColor indexed="64"/>
          <bgColor auto="1"/>
        </patternFill>
      </fill>
      <alignment horizontal="center" vertical="top" textRotation="0" wrapText="0" indent="0" justifyLastLine="0" shrinkToFit="0" readingOrder="0"/>
      <border diagonalUp="0" diagonalDown="0">
        <left/>
        <right/>
        <top style="thin">
          <color theme="4"/>
        </top>
        <bottom/>
      </border>
      <protection locked="1" hidden="1"/>
    </dxf>
    <dxf>
      <font>
        <b val="0"/>
        <i val="0"/>
        <strike val="0"/>
        <condense val="0"/>
        <extend val="0"/>
        <outline val="0"/>
        <shadow val="0"/>
        <u val="none"/>
        <vertAlign val="baseline"/>
        <sz val="12"/>
        <color theme="1"/>
        <name val="Arial"/>
        <family val="2"/>
        <scheme val="none"/>
      </font>
      <numFmt numFmtId="164" formatCode="#,##0.00\ &quot;CHF&quot;"/>
      <fill>
        <patternFill patternType="none">
          <fgColor indexed="64"/>
          <bgColor auto="1"/>
        </patternFill>
      </fill>
      <alignment horizontal="center" vertical="top" textRotation="0" wrapText="0" indent="0" justifyLastLine="0" shrinkToFit="0" readingOrder="0"/>
      <border diagonalUp="0" diagonalDown="0">
        <left/>
        <right/>
        <top style="thin">
          <color theme="4"/>
        </top>
        <bottom/>
      </border>
      <protection locked="1" hidden="1"/>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auto="1"/>
        </patternFill>
      </fill>
      <alignment horizontal="center" vertical="top" textRotation="0" wrapText="0" indent="0" justifyLastLine="0" shrinkToFit="0" readingOrder="0"/>
      <border diagonalUp="0" diagonalDown="0">
        <left/>
        <right/>
        <top style="thin">
          <color theme="4"/>
        </top>
        <bottom/>
      </border>
      <protection locked="1" hidden="1"/>
    </dxf>
    <dxf>
      <font>
        <b val="0"/>
        <i val="0"/>
        <strike val="0"/>
        <condense val="0"/>
        <extend val="0"/>
        <outline val="0"/>
        <shadow val="0"/>
        <u val="none"/>
        <vertAlign val="baseline"/>
        <sz val="12"/>
        <color theme="1"/>
        <name val="Arial"/>
        <family val="2"/>
        <scheme val="none"/>
      </font>
      <numFmt numFmtId="164" formatCode="#,##0.00\ &quot;CHF&quot;"/>
      <fill>
        <patternFill patternType="none">
          <fgColor indexed="64"/>
          <bgColor auto="1"/>
        </patternFill>
      </fill>
      <alignment horizontal="center" vertical="center" textRotation="0" wrapText="0" indent="0" justifyLastLine="0" shrinkToFit="0" readingOrder="0"/>
      <border diagonalUp="0" diagonalDown="0">
        <left/>
        <right/>
        <top style="thin">
          <color theme="4"/>
        </top>
        <bottom/>
      </border>
      <protection locked="1" hidden="1"/>
    </dxf>
    <dxf>
      <font>
        <b val="0"/>
        <i val="0"/>
        <strike val="0"/>
        <condense val="0"/>
        <extend val="0"/>
        <outline val="0"/>
        <shadow val="0"/>
        <u val="none"/>
        <vertAlign val="baseline"/>
        <sz val="12"/>
        <color theme="1"/>
        <name val="Arial"/>
        <family val="2"/>
        <scheme val="none"/>
      </font>
      <numFmt numFmtId="4" formatCode="#,##0.00"/>
      <fill>
        <patternFill patternType="none">
          <fgColor indexed="64"/>
          <bgColor auto="1"/>
        </patternFill>
      </fill>
      <alignment horizontal="general" vertical="top"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theme="1"/>
        <name val="Arial"/>
        <family val="2"/>
        <scheme val="none"/>
      </font>
      <numFmt numFmtId="166" formatCode="0.00000"/>
      <fill>
        <patternFill patternType="none">
          <fgColor indexed="64"/>
          <bgColor auto="1"/>
        </patternFill>
      </fill>
      <alignment horizontal="left" vertical="top"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left" vertical="top"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theme="1"/>
        <name val="Arial"/>
        <family val="2"/>
        <scheme val="none"/>
      </font>
      <numFmt numFmtId="169" formatCode="dd/mm/yy"/>
      <fill>
        <patternFill patternType="none">
          <fgColor indexed="64"/>
          <bgColor auto="1"/>
        </patternFill>
      </fill>
      <alignment horizontal="left" vertical="top"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left" vertical="top"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theme="1"/>
        <name val="Arial"/>
        <family val="2"/>
        <scheme val="none"/>
      </font>
      <numFmt numFmtId="169" formatCode="dd/mm/yy"/>
      <fill>
        <patternFill patternType="none">
          <fgColor indexed="64"/>
          <bgColor auto="1"/>
        </patternFill>
      </fill>
      <alignment horizontal="left" vertical="top"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left" vertical="top"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general" vertical="top" textRotation="0" wrapText="0" indent="0" justifyLastLine="0" shrinkToFit="0" readingOrder="0"/>
      <protection locked="1" hidden="1"/>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general" vertical="top" textRotation="0" wrapText="0" indent="0" justifyLastLine="0" shrinkToFit="0" readingOrder="0"/>
      <protection locked="1" hidden="1"/>
    </dxf>
    <dxf>
      <border outline="0">
        <right style="thin">
          <color theme="4"/>
        </right>
      </border>
    </dxf>
    <dxf>
      <font>
        <b val="0"/>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5BEC5"/>
      <color rgb="FFE0FECD"/>
      <color rgb="FFA2EFC1"/>
      <color rgb="FFCCF9BC"/>
      <color rgb="FFFFC7CE"/>
      <color rgb="FFF5B6AE"/>
      <color rgb="FFF5DFE1"/>
      <color rgb="FFF5A099"/>
      <color rgb="FFFEFD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4241399</xdr:colOff>
      <xdr:row>0</xdr:row>
      <xdr:rowOff>0</xdr:rowOff>
    </xdr:from>
    <xdr:to>
      <xdr:col>4</xdr:col>
      <xdr:colOff>220231</xdr:colOff>
      <xdr:row>0</xdr:row>
      <xdr:rowOff>717044</xdr:rowOff>
    </xdr:to>
    <xdr:pic>
      <xdr:nvPicPr>
        <xdr:cNvPr id="2" name="Bild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81399" y="0"/>
          <a:ext cx="2619672" cy="717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241300</xdr:colOff>
          <xdr:row>23</xdr:row>
          <xdr:rowOff>0</xdr:rowOff>
        </xdr:from>
        <xdr:to>
          <xdr:col>1</xdr:col>
          <xdr:colOff>1435100</xdr:colOff>
          <xdr:row>24</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2400300</xdr:colOff>
      <xdr:row>0</xdr:row>
      <xdr:rowOff>12700</xdr:rowOff>
    </xdr:from>
    <xdr:to>
      <xdr:col>2</xdr:col>
      <xdr:colOff>25400</xdr:colOff>
      <xdr:row>2</xdr:row>
      <xdr:rowOff>2371</xdr:rowOff>
    </xdr:to>
    <xdr:pic>
      <xdr:nvPicPr>
        <xdr:cNvPr id="2" name="Bild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2100" y="12700"/>
          <a:ext cx="2006600" cy="5484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241300</xdr:colOff>
          <xdr:row>19</xdr:row>
          <xdr:rowOff>50800</xdr:rowOff>
        </xdr:from>
        <xdr:to>
          <xdr:col>1</xdr:col>
          <xdr:colOff>1435100</xdr:colOff>
          <xdr:row>23</xdr:row>
          <xdr:rowOff>317500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19</xdr:row>
          <xdr:rowOff>50800</xdr:rowOff>
        </xdr:from>
        <xdr:to>
          <xdr:col>1</xdr:col>
          <xdr:colOff>1435100</xdr:colOff>
          <xdr:row>23</xdr:row>
          <xdr:rowOff>317500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19</xdr:row>
          <xdr:rowOff>50800</xdr:rowOff>
        </xdr:from>
        <xdr:to>
          <xdr:col>1</xdr:col>
          <xdr:colOff>1435100</xdr:colOff>
          <xdr:row>23</xdr:row>
          <xdr:rowOff>317500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19</xdr:row>
          <xdr:rowOff>25400</xdr:rowOff>
        </xdr:from>
        <xdr:to>
          <xdr:col>1</xdr:col>
          <xdr:colOff>965200</xdr:colOff>
          <xdr:row>19</xdr:row>
          <xdr:rowOff>749300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2320923</xdr:colOff>
      <xdr:row>1</xdr:row>
      <xdr:rowOff>31044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2320923" cy="6350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39539</xdr:rowOff>
    </xdr:to>
    <xdr:pic>
      <xdr:nvPicPr>
        <xdr:cNvPr id="2" name="Bild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74900" cy="6491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133953</xdr:colOff>
      <xdr:row>0</xdr:row>
      <xdr:rowOff>0</xdr:rowOff>
    </xdr:from>
    <xdr:to>
      <xdr:col>9</xdr:col>
      <xdr:colOff>2050142</xdr:colOff>
      <xdr:row>2</xdr:row>
      <xdr:rowOff>12700</xdr:rowOff>
    </xdr:to>
    <xdr:pic>
      <xdr:nvPicPr>
        <xdr:cNvPr id="3" name="Bild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34653" y="0"/>
          <a:ext cx="1916189" cy="565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0</xdr:row>
      <xdr:rowOff>241300</xdr:rowOff>
    </xdr:from>
    <xdr:to>
      <xdr:col>0</xdr:col>
      <xdr:colOff>2169160</xdr:colOff>
      <xdr:row>0</xdr:row>
      <xdr:rowOff>677545</xdr:rowOff>
    </xdr:to>
    <xdr:pic>
      <xdr:nvPicPr>
        <xdr:cNvPr id="5" name="Bild 2">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41300"/>
          <a:ext cx="1940560" cy="436245"/>
        </a:xfrm>
        <a:prstGeom prst="rect">
          <a:avLst/>
        </a:prstGeom>
        <a:noFill/>
        <a:ln>
          <a:noFill/>
        </a:ln>
      </xdr:spPr>
    </xdr:pic>
    <xdr:clientData/>
  </xdr:twoCellAnchor>
  <xdr:twoCellAnchor editAs="oneCell">
    <xdr:from>
      <xdr:col>2</xdr:col>
      <xdr:colOff>160866</xdr:colOff>
      <xdr:row>0</xdr:row>
      <xdr:rowOff>101599</xdr:rowOff>
    </xdr:from>
    <xdr:to>
      <xdr:col>2</xdr:col>
      <xdr:colOff>2443056</xdr:colOff>
      <xdr:row>0</xdr:row>
      <xdr:rowOff>804544</xdr:rowOff>
    </xdr:to>
    <xdr:pic>
      <xdr:nvPicPr>
        <xdr:cNvPr id="8" name="Bild 12">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39666" y="101599"/>
          <a:ext cx="2282190" cy="7029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4F90B5-D351-B140-8951-838BB6293ACE}" name="Table2" displayName="Table2" ref="A5:V220" totalsRowShown="0" dataDxfId="24" tableBorderDxfId="23">
  <autoFilter ref="A5:V220" xr:uid="{030EB7F6-4E85-0947-863A-9B688A21BE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61358242-CFAF-3D44-BE2A-E8576B3B64F8}" name="Nom client" dataDxfId="22">
      <calculatedColumnFormula>IF($E6&lt;&gt;"",'2_Coordonnées_demandeur'!$B$4,"")</calculatedColumnFormula>
    </tableColumn>
    <tableColumn id="2" xr3:uid="{87618816-A2DE-F141-9D1B-7E7F23E29C77}" name="UID (CHE-...)" dataDxfId="21">
      <calculatedColumnFormula>IF($E6&lt;&gt;"",'2_Coordonnées_demandeur'!$B$5,"")</calculatedColumnFormula>
    </tableColumn>
    <tableColumn id="3" xr3:uid="{A03E0D2A-FA1B-1444-9E05-30BBF5E3E3AF}" name="Catégorie de produit" dataDxfId="20"/>
    <tableColumn id="4" xr3:uid="{2B09A984-CB53-9D4B-B886-A5127DD61F32}" name="Fabricant" dataDxfId="19"/>
    <tableColumn id="5" xr3:uid="{0A78CD10-5F44-2448-90AC-21BF6DCAEFC9}" name="Modèle" dataDxfId="18"/>
    <tableColumn id="6" xr3:uid="{7AE78098-CD82-704B-B88B-08EB3618EEA6}" name="Nombres de pièces" dataDxfId="17"/>
    <tableColumn id="7" xr3:uid="{5CB071F3-EF80-9D4E-A65D-094B3F3DD5B0}" name="Réfrigérant" dataDxfId="16"/>
    <tableColumn id="8" xr3:uid="{D5A18C37-B7EC-6540-AF0D-EB93D9283713}" name="Type de remplacement" dataDxfId="15"/>
    <tableColumn id="9" xr3:uid="{4F9781C6-BB75-B747-ABB1-A097C4AFD9A4}" name="Mètres (pour les groupes à distance)" dataDxfId="14"/>
    <tableColumn id="10" xr3:uid="{60F07DB2-FF7C-0748-917F-A07AA216617A}" name="Fournisseur" dataDxfId="13"/>
    <tableColumn id="11" xr3:uid="{F09B46C7-7FFB-6E4E-AAF1-1BD0C83B8209}" name="Date de la commande" dataDxfId="12"/>
    <tableColumn id="12" xr3:uid="{8227376D-7910-2848-8714-6F50E568B8E8}" name="Numéro de facture" dataDxfId="11"/>
    <tableColumn id="13" xr3:uid="{1BA3B8C2-3358-5D48-8892-C287E8CA0BAF}" name="Date de la facture" dataDxfId="10"/>
    <tableColumn id="14" xr3:uid="{D31A48D9-1366-3C4B-9EE6-6CBF031B2307}" name="Devise (CHF, EUR...)" dataDxfId="9"/>
    <tableColumn id="15" xr3:uid="{74388EAB-4DFA-F744-A573-92914A656C63}" name="Taux de change" dataDxfId="8"/>
    <tableColumn id="16" xr3:uid="{CD16BF0B-6CD0-D744-AA6F-CE20924C10EF}" name="Prix unitaire de l'appareil (en devise d'origine)" dataDxfId="7"/>
    <tableColumn id="19" xr3:uid="{794F5627-B0C6-C644-86BA-80CA02EBBFB2}" name="Prix unitaire (CHF)" dataDxfId="6">
      <calculatedColumnFormula>IF(Table2[[#This Row],[Taux de change]]=0, P6, P6*O6)</calculatedColumnFormula>
    </tableColumn>
    <tableColumn id="25" xr3:uid="{DA800DED-5E74-F248-AC1A-F4B5060366C4}" name="Pourcentage subventionné" dataDxfId="5">
      <calculatedColumnFormula>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calculatedColumnFormula>
    </tableColumn>
    <tableColumn id="21" xr3:uid="{69E09FC4-C32A-DC4A-A7EF-015DC34A184F}" name="Partie des coûts d'investissements" dataDxfId="4">
      <calculatedColumnFormula>IFERROR(Table2[[#This Row],[Pourcentage subventionné]]*(Table2[[#This Row],[Prix unitaire (CHF)]]+VLOOKUP(Table2[[#This Row],[Catégorie de produit]], Alle_Förderbeiträge, 4,FALSE)),0)</calculatedColumnFormula>
    </tableColumn>
    <tableColumn id="22" xr3:uid="{30023D74-0CEF-A946-9702-C7B305919BBD}" name="Subvention maximale par pièce" dataDxfId="3">
      <calculatedColumnFormula>IFERROR(ROUNDDOWN(IF(AND(K6="",Table2[[#This Row],[Catégorie de produit]]&lt;&gt;0),HinterlegteWerte!$J$2,
IF(K6&lt;=DATE(2021,12,31), VLOOKUP(C6,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calculatedColumnFormula>
    </tableColumn>
    <tableColumn id="23" xr3:uid="{CD9AC44E-475D-DC48-80CE-994C69315887}" name="Subvention octroyée par pièce" dataDxfId="2">
      <calculatedColumnFormula>MIN(T6,S6)</calculatedColumnFormula>
    </tableColumn>
    <tableColumn id="24" xr3:uid="{AA8E6655-3BE2-F84A-961E-F82D189CDDC2}" name="Subvention octroyée totale" dataDxfId="1">
      <calculatedColumnFormula>U6*F6</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topten.ch/commercial" TargetMode="External"/><Relationship Id="rId2" Type="http://schemas.openxmlformats.org/officeDocument/2006/relationships/hyperlink" Target="mailto:commercial@topten.ch" TargetMode="External"/><Relationship Id="rId1" Type="http://schemas.openxmlformats.org/officeDocument/2006/relationships/hyperlink" Target="http://www.topten.ch/commercial"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W41"/>
  <sheetViews>
    <sheetView tabSelected="1" zoomScaleNormal="100" workbookViewId="0">
      <selection activeCell="A6" sqref="A6:B6"/>
    </sheetView>
  </sheetViews>
  <sheetFormatPr defaultColWidth="10.81640625" defaultRowHeight="15.5" x14ac:dyDescent="0.35"/>
  <cols>
    <col min="1" max="1" width="33.36328125" style="37" customWidth="1"/>
    <col min="2" max="2" width="65.453125" style="37" customWidth="1"/>
    <col min="3" max="3" width="10.81640625" style="37" customWidth="1"/>
    <col min="4" max="9" width="10.81640625" style="37"/>
    <col min="10" max="10" width="10.81640625" style="37" customWidth="1"/>
    <col min="11" max="16384" width="10.81640625" style="37"/>
  </cols>
  <sheetData>
    <row r="1" spans="1:23" ht="57" customHeight="1" x14ac:dyDescent="0.35">
      <c r="A1" s="161" t="s">
        <v>331</v>
      </c>
      <c r="B1" s="161"/>
    </row>
    <row r="2" spans="1:23" x14ac:dyDescent="0.35">
      <c r="A2" s="164"/>
      <c r="B2" s="164"/>
    </row>
    <row r="3" spans="1:23" x14ac:dyDescent="0.35">
      <c r="A3" s="72"/>
      <c r="B3" s="72"/>
    </row>
    <row r="4" spans="1:23" ht="23" customHeight="1" x14ac:dyDescent="0.35">
      <c r="A4" s="163" t="s">
        <v>332</v>
      </c>
      <c r="B4" s="163"/>
    </row>
    <row r="5" spans="1:23" x14ac:dyDescent="0.35">
      <c r="A5" s="165"/>
      <c r="B5" s="165"/>
    </row>
    <row r="6" spans="1:23" ht="84" customHeight="1" x14ac:dyDescent="0.35">
      <c r="A6" s="162" t="s">
        <v>333</v>
      </c>
      <c r="B6" s="162"/>
    </row>
    <row r="7" spans="1:23" ht="19" customHeight="1" x14ac:dyDescent="0.35">
      <c r="A7" s="62"/>
      <c r="B7" s="62"/>
    </row>
    <row r="8" spans="1:23" ht="23" customHeight="1" x14ac:dyDescent="0.35">
      <c r="A8" s="92" t="s">
        <v>334</v>
      </c>
      <c r="B8" s="63"/>
      <c r="C8" s="38"/>
      <c r="D8" s="38"/>
      <c r="E8" s="38"/>
      <c r="F8" s="38"/>
      <c r="G8" s="38"/>
      <c r="H8" s="38"/>
      <c r="I8" s="38"/>
      <c r="J8" s="38"/>
      <c r="K8" s="38"/>
      <c r="L8" s="38"/>
      <c r="M8" s="38"/>
      <c r="N8" s="38"/>
      <c r="O8" s="38"/>
      <c r="P8" s="38"/>
      <c r="Q8" s="38"/>
      <c r="R8" s="38"/>
      <c r="S8" s="38"/>
      <c r="T8" s="38"/>
      <c r="U8" s="38"/>
      <c r="V8" s="38"/>
      <c r="W8" s="38"/>
    </row>
    <row r="9" spans="1:23" s="60" customFormat="1" ht="42" customHeight="1" x14ac:dyDescent="0.25">
      <c r="A9" s="157" t="s">
        <v>335</v>
      </c>
      <c r="B9" s="158"/>
    </row>
    <row r="10" spans="1:23" s="60" customFormat="1" ht="35" customHeight="1" x14ac:dyDescent="0.25">
      <c r="A10" s="10" t="s">
        <v>336</v>
      </c>
      <c r="B10" s="85" t="s">
        <v>355</v>
      </c>
    </row>
    <row r="11" spans="1:23" s="60" customFormat="1" ht="35" customHeight="1" x14ac:dyDescent="0.25">
      <c r="A11" s="10" t="s">
        <v>337</v>
      </c>
      <c r="B11" s="85" t="s">
        <v>356</v>
      </c>
    </row>
    <row r="12" spans="1:23" s="60" customFormat="1" ht="35" customHeight="1" x14ac:dyDescent="0.25">
      <c r="A12" s="10" t="s">
        <v>338</v>
      </c>
      <c r="B12" s="85" t="s">
        <v>357</v>
      </c>
    </row>
    <row r="13" spans="1:23" s="60" customFormat="1" ht="35" customHeight="1" x14ac:dyDescent="0.25">
      <c r="A13" s="10" t="s">
        <v>339</v>
      </c>
      <c r="B13" s="85" t="s">
        <v>358</v>
      </c>
    </row>
    <row r="14" spans="1:23" s="60" customFormat="1" ht="35" customHeight="1" x14ac:dyDescent="0.25">
      <c r="A14" s="10" t="s">
        <v>340</v>
      </c>
      <c r="B14" s="85" t="s">
        <v>359</v>
      </c>
    </row>
    <row r="15" spans="1:23" s="60" customFormat="1" ht="35" customHeight="1" x14ac:dyDescent="0.25">
      <c r="A15" s="10" t="s">
        <v>341</v>
      </c>
      <c r="B15" s="85" t="s">
        <v>360</v>
      </c>
    </row>
    <row r="16" spans="1:23" s="60" customFormat="1" ht="35" customHeight="1" x14ac:dyDescent="0.25">
      <c r="A16" s="10" t="s">
        <v>1157</v>
      </c>
      <c r="B16" s="85" t="s">
        <v>1158</v>
      </c>
    </row>
    <row r="17" spans="1:3" s="60" customFormat="1" ht="35" customHeight="1" x14ac:dyDescent="0.25">
      <c r="A17" s="10" t="s">
        <v>342</v>
      </c>
      <c r="B17" s="70" t="s">
        <v>361</v>
      </c>
    </row>
    <row r="18" spans="1:3" s="60" customFormat="1" ht="35" customHeight="1" x14ac:dyDescent="0.25">
      <c r="A18" s="64" t="s">
        <v>343</v>
      </c>
      <c r="B18" s="70" t="s">
        <v>362</v>
      </c>
    </row>
    <row r="19" spans="1:3" s="60" customFormat="1" ht="35" customHeight="1" x14ac:dyDescent="0.25">
      <c r="A19" s="71" t="s">
        <v>393</v>
      </c>
      <c r="B19" s="85" t="s">
        <v>363</v>
      </c>
    </row>
    <row r="20" spans="1:3" s="60" customFormat="1" ht="35" customHeight="1" x14ac:dyDescent="0.25">
      <c r="A20" s="65" t="s">
        <v>344</v>
      </c>
      <c r="B20" s="85" t="s">
        <v>364</v>
      </c>
      <c r="C20" s="69"/>
    </row>
    <row r="21" spans="1:3" s="60" customFormat="1" ht="35" customHeight="1" x14ac:dyDescent="0.25">
      <c r="A21" s="66" t="s">
        <v>345</v>
      </c>
      <c r="B21" s="70" t="s">
        <v>365</v>
      </c>
      <c r="C21" s="69"/>
    </row>
    <row r="22" spans="1:3" s="60" customFormat="1" ht="35" customHeight="1" x14ac:dyDescent="0.25">
      <c r="A22" s="67" t="s">
        <v>346</v>
      </c>
      <c r="B22" s="70" t="s">
        <v>367</v>
      </c>
      <c r="C22" s="61"/>
    </row>
    <row r="23" spans="1:3" s="60" customFormat="1" ht="35" customHeight="1" x14ac:dyDescent="0.25">
      <c r="A23" s="68" t="s">
        <v>347</v>
      </c>
      <c r="B23" s="85" t="s">
        <v>366</v>
      </c>
      <c r="C23" s="61"/>
    </row>
    <row r="24" spans="1:3" s="61" customFormat="1" ht="47" customHeight="1" x14ac:dyDescent="0.25"/>
    <row r="25" spans="1:3" s="60" customFormat="1" ht="47" customHeight="1" x14ac:dyDescent="0.25">
      <c r="A25" s="159" t="s">
        <v>348</v>
      </c>
      <c r="B25" s="160"/>
      <c r="C25" s="61"/>
    </row>
    <row r="26" spans="1:3" s="60" customFormat="1" ht="40" customHeight="1" x14ac:dyDescent="0.25">
      <c r="A26" s="74" t="s">
        <v>349</v>
      </c>
      <c r="B26" s="73" t="s">
        <v>368</v>
      </c>
      <c r="C26" s="61"/>
    </row>
    <row r="27" spans="1:3" s="60" customFormat="1" ht="40" customHeight="1" x14ac:dyDescent="0.25">
      <c r="A27" s="75" t="s">
        <v>350</v>
      </c>
      <c r="B27" s="84" t="s">
        <v>369</v>
      </c>
      <c r="C27" s="78"/>
    </row>
    <row r="28" spans="1:3" s="60" customFormat="1" ht="40" customHeight="1" x14ac:dyDescent="0.25">
      <c r="A28" s="75" t="s">
        <v>351</v>
      </c>
      <c r="B28" s="84" t="s">
        <v>370</v>
      </c>
      <c r="C28" s="61"/>
    </row>
    <row r="29" spans="1:3" s="60" customFormat="1" ht="40" customHeight="1" x14ac:dyDescent="0.25">
      <c r="A29" s="76" t="s">
        <v>491</v>
      </c>
      <c r="B29" s="84" t="s">
        <v>371</v>
      </c>
      <c r="C29" s="61"/>
    </row>
    <row r="30" spans="1:3" s="60" customFormat="1" ht="40" customHeight="1" x14ac:dyDescent="0.25">
      <c r="A30" s="76" t="s">
        <v>352</v>
      </c>
      <c r="B30" s="84" t="s">
        <v>372</v>
      </c>
      <c r="C30" s="61"/>
    </row>
    <row r="31" spans="1:3" s="60" customFormat="1" ht="40" customHeight="1" x14ac:dyDescent="0.25">
      <c r="A31" s="76" t="s">
        <v>353</v>
      </c>
      <c r="B31" s="84" t="s">
        <v>373</v>
      </c>
      <c r="C31" s="61"/>
    </row>
    <row r="32" spans="1:3" s="60" customFormat="1" ht="40" customHeight="1" x14ac:dyDescent="0.25">
      <c r="A32" s="77" t="s">
        <v>354</v>
      </c>
      <c r="B32" s="73" t="s">
        <v>374</v>
      </c>
      <c r="C32" s="61"/>
    </row>
    <row r="33" spans="1:3" ht="49" customHeight="1" x14ac:dyDescent="0.35">
      <c r="A33" s="62"/>
      <c r="B33" s="62"/>
      <c r="C33" s="38"/>
    </row>
    <row r="34" spans="1:3" ht="16" customHeight="1" x14ac:dyDescent="0.35">
      <c r="A34" s="62"/>
      <c r="B34" s="62"/>
      <c r="C34" s="38"/>
    </row>
    <row r="35" spans="1:3" x14ac:dyDescent="0.35">
      <c r="A35" s="38"/>
      <c r="B35" s="38"/>
      <c r="C35" s="38"/>
    </row>
    <row r="36" spans="1:3" ht="10" customHeight="1" x14ac:dyDescent="0.35">
      <c r="A36" s="38"/>
      <c r="B36" s="38"/>
      <c r="C36" s="38"/>
    </row>
    <row r="37" spans="1:3" x14ac:dyDescent="0.35">
      <c r="A37" s="38"/>
      <c r="B37" s="38"/>
      <c r="C37" s="38"/>
    </row>
    <row r="38" spans="1:3" x14ac:dyDescent="0.35">
      <c r="A38" s="38"/>
      <c r="B38" s="38"/>
      <c r="C38" s="38"/>
    </row>
    <row r="39" spans="1:3" x14ac:dyDescent="0.35">
      <c r="A39" s="38"/>
      <c r="B39" s="38"/>
      <c r="C39" s="38"/>
    </row>
    <row r="41" spans="1:3" ht="20" x14ac:dyDescent="0.35">
      <c r="A41" s="63"/>
    </row>
  </sheetData>
  <sheetProtection algorithmName="SHA-512" hashValue="nMsQhUL0u0rSUhyu8XHIq9+rmYQKDIlw1CrH33yVU5iNCdcoPgnoMBTvXmPYiXHFSl96zHi3vR7mUGaFIL6x7A==" saltValue="PZ9lZUIOrJ2017Y5wxgozg==" spinCount="100000" sheet="1" objects="1" scenarios="1"/>
  <mergeCells count="7">
    <mergeCell ref="A9:B9"/>
    <mergeCell ref="A25:B25"/>
    <mergeCell ref="A1:B1"/>
    <mergeCell ref="A6:B6"/>
    <mergeCell ref="A4:B4"/>
    <mergeCell ref="A2:B2"/>
    <mergeCell ref="A5:B5"/>
  </mergeCells>
  <phoneticPr fontId="8" type="noConversion"/>
  <conditionalFormatting sqref="A27">
    <cfRule type="cellIs" dxfId="27" priority="1" operator="between">
      <formula>0.1</formula>
      <formula>4</formula>
    </cfRule>
  </conditionalFormatting>
  <pageMargins left="0.7" right="0.7" top="0.75" bottom="0.75" header="0.3" footer="0.3"/>
  <pageSetup paperSize="9" scale="43" orientation="landscape"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92D050"/>
    <pageSetUpPr fitToPage="1"/>
  </sheetPr>
  <dimension ref="A1:B28"/>
  <sheetViews>
    <sheetView zoomScale="94" zoomScaleNormal="129" workbookViewId="0">
      <selection activeCell="A29" sqref="A29"/>
    </sheetView>
  </sheetViews>
  <sheetFormatPr defaultColWidth="10.81640625" defaultRowHeight="15.5" x14ac:dyDescent="0.35"/>
  <cols>
    <col min="1" max="1" width="52.1796875" style="53" customWidth="1"/>
    <col min="2" max="2" width="57.453125" style="56" customWidth="1"/>
    <col min="3" max="16384" width="10.81640625" style="53"/>
  </cols>
  <sheetData>
    <row r="1" spans="1:2" ht="28" customHeight="1" x14ac:dyDescent="0.6">
      <c r="A1" s="166" t="s">
        <v>391</v>
      </c>
      <c r="B1" s="166"/>
    </row>
    <row r="2" spans="1:2" ht="16" customHeight="1" x14ac:dyDescent="0.35">
      <c r="A2" s="5"/>
      <c r="B2" s="6"/>
    </row>
    <row r="3" spans="1:2" ht="27" customHeight="1" x14ac:dyDescent="0.35">
      <c r="A3" s="79" t="s">
        <v>376</v>
      </c>
      <c r="B3" s="80"/>
    </row>
    <row r="4" spans="1:2" ht="16" customHeight="1" x14ac:dyDescent="0.35">
      <c r="A4" s="82" t="s">
        <v>377</v>
      </c>
      <c r="B4" s="80"/>
    </row>
    <row r="5" spans="1:2" ht="16" customHeight="1" x14ac:dyDescent="0.35">
      <c r="A5" s="82" t="s">
        <v>588</v>
      </c>
      <c r="B5" s="80"/>
    </row>
    <row r="6" spans="1:2" ht="16" customHeight="1" x14ac:dyDescent="0.35">
      <c r="A6" s="82" t="s">
        <v>378</v>
      </c>
      <c r="B6" s="80"/>
    </row>
    <row r="7" spans="1:2" ht="16" customHeight="1" x14ac:dyDescent="0.35">
      <c r="A7" s="82" t="s">
        <v>6</v>
      </c>
      <c r="B7" s="80"/>
    </row>
    <row r="8" spans="1:2" ht="16" customHeight="1" x14ac:dyDescent="0.35">
      <c r="A8" s="82" t="s">
        <v>379</v>
      </c>
      <c r="B8" s="80"/>
    </row>
    <row r="9" spans="1:2" ht="16" customHeight="1" x14ac:dyDescent="0.35">
      <c r="A9" s="82" t="s">
        <v>380</v>
      </c>
      <c r="B9" s="80"/>
    </row>
    <row r="10" spans="1:2" ht="16" customHeight="1" x14ac:dyDescent="0.35">
      <c r="A10" s="82" t="s">
        <v>381</v>
      </c>
      <c r="B10" s="83"/>
    </row>
    <row r="11" spans="1:2" x14ac:dyDescent="0.35">
      <c r="A11" s="57"/>
      <c r="B11" s="58"/>
    </row>
    <row r="12" spans="1:2" ht="28" customHeight="1" x14ac:dyDescent="0.35">
      <c r="A12" s="79" t="s">
        <v>375</v>
      </c>
      <c r="B12" s="80"/>
    </row>
    <row r="13" spans="1:2" ht="16" customHeight="1" x14ac:dyDescent="0.35">
      <c r="A13" s="82" t="s">
        <v>382</v>
      </c>
      <c r="B13" s="80"/>
    </row>
    <row r="14" spans="1:2" ht="16" customHeight="1" x14ac:dyDescent="0.35">
      <c r="A14" s="82" t="s">
        <v>383</v>
      </c>
      <c r="B14" s="80"/>
    </row>
    <row r="15" spans="1:2" ht="16" customHeight="1" x14ac:dyDescent="0.35">
      <c r="A15" s="82" t="s">
        <v>384</v>
      </c>
      <c r="B15" s="80"/>
    </row>
    <row r="16" spans="1:2" ht="16" customHeight="1" x14ac:dyDescent="0.35">
      <c r="A16" s="82" t="s">
        <v>7</v>
      </c>
      <c r="B16" s="80"/>
    </row>
    <row r="17" spans="1:2" s="55" customFormat="1" ht="31" x14ac:dyDescent="0.35">
      <c r="A17" s="81" t="s">
        <v>385</v>
      </c>
      <c r="B17" s="80"/>
    </row>
    <row r="18" spans="1:2" ht="16" customHeight="1" x14ac:dyDescent="0.35">
      <c r="A18" s="59"/>
      <c r="B18" s="58"/>
    </row>
    <row r="19" spans="1:2" ht="28" customHeight="1" x14ac:dyDescent="0.35">
      <c r="A19" s="79" t="s">
        <v>386</v>
      </c>
      <c r="B19" s="80"/>
    </row>
    <row r="20" spans="1:2" ht="68" customHeight="1" x14ac:dyDescent="0.35">
      <c r="A20" s="81" t="s">
        <v>387</v>
      </c>
      <c r="B20" s="80"/>
    </row>
    <row r="21" spans="1:2" ht="31" x14ac:dyDescent="0.35">
      <c r="A21" s="81" t="s">
        <v>388</v>
      </c>
      <c r="B21" s="82"/>
    </row>
    <row r="22" spans="1:2" x14ac:dyDescent="0.35">
      <c r="A22" s="57"/>
      <c r="B22" s="58"/>
    </row>
    <row r="23" spans="1:2" ht="22" customHeight="1" x14ac:dyDescent="0.35">
      <c r="A23" s="79" t="s">
        <v>389</v>
      </c>
      <c r="B23" s="80"/>
    </row>
    <row r="24" spans="1:2" ht="91" customHeight="1" x14ac:dyDescent="0.35">
      <c r="A24" s="81" t="s">
        <v>390</v>
      </c>
      <c r="B24" s="80"/>
    </row>
    <row r="25" spans="1:2" ht="16" customHeight="1" x14ac:dyDescent="0.35"/>
    <row r="26" spans="1:2" ht="16" customHeight="1" x14ac:dyDescent="0.35"/>
    <row r="27" spans="1:2" ht="16" customHeight="1" x14ac:dyDescent="0.35"/>
    <row r="28" spans="1:2" ht="16" customHeight="1" x14ac:dyDescent="0.35"/>
  </sheetData>
  <sheetProtection algorithmName="SHA-512" hashValue="ki72FGgMaeqmPSEJhru1y6brP6Hwj8PxZpluhJBHCirokS9Zcmit9iar4kbYOL0vuJP3CdqQO16S/WbjBuIvdg==" saltValue="5MKyXSdXYU2rPl9BviE7/Q==" spinCount="100000" sheet="1" objects="1" scenarios="1"/>
  <mergeCells count="1">
    <mergeCell ref="A1:B1"/>
  </mergeCells>
  <phoneticPr fontId="8" type="noConversion"/>
  <pageMargins left="0.7" right="0.7" top="0.75" bottom="0.75" header="0.3" footer="0.3"/>
  <pageSetup paperSize="9" scale="78" orientation="landscape"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1</xdr:col>
                    <xdr:colOff>241300</xdr:colOff>
                    <xdr:row>23</xdr:row>
                    <xdr:rowOff>0</xdr:rowOff>
                  </from>
                  <to>
                    <xdr:col>1</xdr:col>
                    <xdr:colOff>1435100</xdr:colOff>
                    <xdr:row>24</xdr:row>
                    <xdr:rowOff>152400</xdr:rowOff>
                  </to>
                </anchor>
              </controlPr>
            </control>
          </mc:Choice>
        </mc:AlternateContent>
        <mc:AlternateContent xmlns:mc="http://schemas.openxmlformats.org/markup-compatibility/2006">
          <mc:Choice Requires="x14">
            <control shapeId="2051" r:id="rId4" name="Check Box 3">
              <controlPr defaultSize="0" autoFill="0" autoLine="0" autoPict="0">
                <anchor moveWithCells="1">
                  <from>
                    <xdr:col>1</xdr:col>
                    <xdr:colOff>241300</xdr:colOff>
                    <xdr:row>19</xdr:row>
                    <xdr:rowOff>50800</xdr:rowOff>
                  </from>
                  <to>
                    <xdr:col>1</xdr:col>
                    <xdr:colOff>1435100</xdr:colOff>
                    <xdr:row>23</xdr:row>
                    <xdr:rowOff>317500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1</xdr:col>
                    <xdr:colOff>241300</xdr:colOff>
                    <xdr:row>19</xdr:row>
                    <xdr:rowOff>50800</xdr:rowOff>
                  </from>
                  <to>
                    <xdr:col>1</xdr:col>
                    <xdr:colOff>1435100</xdr:colOff>
                    <xdr:row>23</xdr:row>
                    <xdr:rowOff>317500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1</xdr:col>
                    <xdr:colOff>241300</xdr:colOff>
                    <xdr:row>19</xdr:row>
                    <xdr:rowOff>50800</xdr:rowOff>
                  </from>
                  <to>
                    <xdr:col>1</xdr:col>
                    <xdr:colOff>1435100</xdr:colOff>
                    <xdr:row>23</xdr:row>
                    <xdr:rowOff>317500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1</xdr:col>
                    <xdr:colOff>241300</xdr:colOff>
                    <xdr:row>19</xdr:row>
                    <xdr:rowOff>25400</xdr:rowOff>
                  </from>
                  <to>
                    <xdr:col>1</xdr:col>
                    <xdr:colOff>965200</xdr:colOff>
                    <xdr:row>19</xdr:row>
                    <xdr:rowOff>749300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92D050"/>
  </sheetPr>
  <dimension ref="A1:X220"/>
  <sheetViews>
    <sheetView zoomScale="75" zoomScaleNormal="100" zoomScaleSheetLayoutView="86" zoomScalePageLayoutView="120" workbookViewId="0">
      <pane ySplit="5" topLeftCell="A6" activePane="bottomLeft" state="frozen"/>
      <selection pane="bottomLeft" activeCell="H8" sqref="H8"/>
    </sheetView>
  </sheetViews>
  <sheetFormatPr defaultColWidth="10.81640625" defaultRowHeight="15.5" x14ac:dyDescent="0.25"/>
  <cols>
    <col min="1" max="2" width="33.1796875" style="34" customWidth="1"/>
    <col min="3" max="3" width="61.81640625" style="8" customWidth="1"/>
    <col min="4" max="4" width="13" style="8" customWidth="1"/>
    <col min="5" max="5" width="21" style="8" customWidth="1"/>
    <col min="6" max="6" width="12.81640625" style="8" customWidth="1"/>
    <col min="7" max="7" width="13.81640625" style="8" customWidth="1"/>
    <col min="8" max="8" width="12.6328125" style="8" customWidth="1"/>
    <col min="9" max="9" width="16.453125" style="8" customWidth="1"/>
    <col min="10" max="10" width="17.81640625" style="8" customWidth="1"/>
    <col min="11" max="11" width="22.36328125" style="8" customWidth="1"/>
    <col min="12" max="12" width="20.36328125" style="8" customWidth="1"/>
    <col min="13" max="13" width="24.81640625" style="8" customWidth="1"/>
    <col min="14" max="14" width="18" style="8" customWidth="1"/>
    <col min="15" max="15" width="20.6328125" style="8" customWidth="1"/>
    <col min="16" max="16" width="21" style="8" customWidth="1"/>
    <col min="17" max="18" width="20.36328125" style="8" customWidth="1"/>
    <col min="19" max="19" width="19.1796875" style="8" hidden="1" customWidth="1"/>
    <col min="20" max="20" width="26.1796875" style="8" customWidth="1"/>
    <col min="21" max="21" width="36.1796875" style="8" customWidth="1"/>
    <col min="22" max="22" width="30.6328125" style="8" customWidth="1"/>
    <col min="23" max="23" width="42.6328125" style="36" customWidth="1"/>
    <col min="24" max="16384" width="10.81640625" style="36"/>
  </cols>
  <sheetData>
    <row r="1" spans="1:24" ht="47" customHeight="1" thickBot="1" x14ac:dyDescent="0.75">
      <c r="A1" s="38"/>
      <c r="B1" s="54" t="s">
        <v>392</v>
      </c>
    </row>
    <row r="2" spans="1:24" ht="37" customHeight="1" thickBot="1" x14ac:dyDescent="0.4">
      <c r="A2" s="38"/>
      <c r="B2" s="38"/>
      <c r="C2" s="35" t="str">
        <f>IF(V2&gt;0, HinterlegteWerte!J6, "")</f>
        <v/>
      </c>
      <c r="U2" s="12" t="s">
        <v>579</v>
      </c>
      <c r="V2" s="11">
        <f>SUM(Table2[Subvention octroyée totale])</f>
        <v>0</v>
      </c>
    </row>
    <row r="3" spans="1:24" s="8" customFormat="1" ht="21" customHeight="1" thickBot="1" x14ac:dyDescent="0.3">
      <c r="A3" s="38"/>
      <c r="B3" s="38"/>
    </row>
    <row r="4" spans="1:24" ht="21" customHeight="1" thickBot="1" x14ac:dyDescent="0.3">
      <c r="A4" s="167" t="s">
        <v>586</v>
      </c>
      <c r="B4" s="168"/>
      <c r="C4" s="169" t="s">
        <v>335</v>
      </c>
      <c r="D4" s="170"/>
      <c r="E4" s="170"/>
      <c r="F4" s="170"/>
      <c r="G4" s="170"/>
      <c r="H4" s="170"/>
      <c r="I4" s="170"/>
      <c r="J4" s="170"/>
      <c r="K4" s="170"/>
      <c r="L4" s="170"/>
      <c r="M4" s="170"/>
      <c r="N4" s="170"/>
      <c r="O4" s="170"/>
      <c r="P4" s="171"/>
      <c r="Q4" s="172" t="s">
        <v>348</v>
      </c>
      <c r="R4" s="173"/>
      <c r="S4" s="173"/>
      <c r="T4" s="173"/>
      <c r="U4" s="173"/>
      <c r="V4" s="173"/>
      <c r="W4" s="8"/>
      <c r="X4" s="8"/>
    </row>
    <row r="5" spans="1:24" s="52" customFormat="1" ht="54" customHeight="1" x14ac:dyDescent="0.25">
      <c r="A5" s="31" t="s">
        <v>587</v>
      </c>
      <c r="B5" s="31" t="s">
        <v>322</v>
      </c>
      <c r="C5" s="27" t="s">
        <v>336</v>
      </c>
      <c r="D5" s="13" t="s">
        <v>337</v>
      </c>
      <c r="E5" s="13" t="s">
        <v>338</v>
      </c>
      <c r="F5" s="13" t="s">
        <v>339</v>
      </c>
      <c r="G5" s="13" t="s">
        <v>340</v>
      </c>
      <c r="H5" s="13" t="s">
        <v>341</v>
      </c>
      <c r="I5" s="13" t="s">
        <v>1157</v>
      </c>
      <c r="J5" s="13" t="s">
        <v>342</v>
      </c>
      <c r="K5" s="28" t="s">
        <v>343</v>
      </c>
      <c r="L5" s="29" t="s">
        <v>393</v>
      </c>
      <c r="M5" s="30" t="s">
        <v>344</v>
      </c>
      <c r="N5" s="14" t="s">
        <v>345</v>
      </c>
      <c r="O5" s="14" t="s">
        <v>346</v>
      </c>
      <c r="P5" s="15" t="s">
        <v>347</v>
      </c>
      <c r="Q5" s="31" t="s">
        <v>349</v>
      </c>
      <c r="R5" s="32" t="s">
        <v>351</v>
      </c>
      <c r="S5" s="16" t="s">
        <v>491</v>
      </c>
      <c r="T5" s="16" t="s">
        <v>352</v>
      </c>
      <c r="U5" s="16" t="s">
        <v>353</v>
      </c>
      <c r="V5" s="33" t="s">
        <v>354</v>
      </c>
    </row>
    <row r="6" spans="1:24" x14ac:dyDescent="0.25">
      <c r="A6" s="144" t="str">
        <f>IF($E6&lt;&gt;"",'2_Coordonnées_demandeur'!$B$4,"")</f>
        <v/>
      </c>
      <c r="B6" s="145" t="str">
        <f>IF($E6&lt;&gt;"",'2_Coordonnées_demandeur'!$B$5,"")</f>
        <v/>
      </c>
      <c r="C6" s="17"/>
      <c r="D6" s="17"/>
      <c r="E6" s="17"/>
      <c r="F6" s="17"/>
      <c r="G6" s="17"/>
      <c r="H6" s="17"/>
      <c r="I6" s="17"/>
      <c r="J6" s="19"/>
      <c r="K6" s="21"/>
      <c r="L6" s="19"/>
      <c r="M6" s="21"/>
      <c r="N6" s="19"/>
      <c r="O6" s="23"/>
      <c r="P6" s="25"/>
      <c r="Q6" s="132">
        <f>IF(Table2[[#This Row],[Taux de change]]=0, P6, P6*O6)</f>
        <v>0</v>
      </c>
      <c r="R6" s="13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6" s="134">
        <f>IFERROR(Table2[[#This Row],[Pourcentage subventionné]]*(Table2[[#This Row],[Prix unitaire (CHF)]]+VLOOKUP(Table2[[#This Row],[Catégorie de produit]], Alle_Förderbeiträge, 4,FALSE)),0)</f>
        <v>0</v>
      </c>
      <c r="T6" s="134">
        <f>IFERROR(ROUNDDOWN(IF(AND(K6="",Table2[[#This Row],[Catégorie de produit]]&lt;&gt;0),HinterlegteWerte!$J$2,
IF(K6&lt;=DATE(2021,12,31), VLOOKUP(C6,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6" s="134">
        <f>MIN(T6,S6)</f>
        <v>0</v>
      </c>
      <c r="V6" s="134">
        <f t="shared" ref="V6:V69" si="0">U6*F6</f>
        <v>0</v>
      </c>
    </row>
    <row r="7" spans="1:24" x14ac:dyDescent="0.25">
      <c r="A7" s="146" t="str">
        <f>IF($E7&lt;&gt;"",'2_Coordonnées_demandeur'!$B$4,"")</f>
        <v/>
      </c>
      <c r="B7" s="147" t="str">
        <f>IF($E7&lt;&gt;"",'2_Coordonnées_demandeur'!$B$5,"")</f>
        <v/>
      </c>
      <c r="C7" s="17"/>
      <c r="D7" s="17"/>
      <c r="E7" s="17"/>
      <c r="F7" s="17"/>
      <c r="G7" s="17"/>
      <c r="H7" s="17"/>
      <c r="I7" s="17"/>
      <c r="J7" s="19"/>
      <c r="K7" s="21"/>
      <c r="L7" s="19"/>
      <c r="M7" s="21"/>
      <c r="N7" s="19"/>
      <c r="O7" s="23"/>
      <c r="P7" s="25"/>
      <c r="Q7" s="132">
        <f>IF(Table2[[#This Row],[Taux de change]]=0, P7, P7*O7)</f>
        <v>0</v>
      </c>
      <c r="R7" s="13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7" s="134">
        <f>IFERROR(Table2[[#This Row],[Pourcentage subventionné]]*(Table2[[#This Row],[Prix unitaire (CHF)]]+VLOOKUP(Table2[[#This Row],[Catégorie de produit]], Alle_Förderbeiträge, 4,FALSE)),0)</f>
        <v>0</v>
      </c>
      <c r="T7" s="134">
        <f>IFERROR(ROUNDDOWN(IF(AND(K7="",Table2[[#This Row],[Catégorie de produit]]&lt;&gt;0),HinterlegteWerte!$J$2,
IF(K7&lt;=DATE(2021,12,31), VLOOKUP(C7,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7" s="134">
        <f t="shared" ref="U7:U17" si="1">MIN(T7,S7)</f>
        <v>0</v>
      </c>
      <c r="V7" s="134">
        <f t="shared" si="0"/>
        <v>0</v>
      </c>
    </row>
    <row r="8" spans="1:24" x14ac:dyDescent="0.25">
      <c r="A8" s="146" t="str">
        <f>IF($E8&lt;&gt;"",'2_Coordonnées_demandeur'!$B$4,"")</f>
        <v/>
      </c>
      <c r="B8" s="147" t="str">
        <f>IF($E8&lt;&gt;"",'2_Coordonnées_demandeur'!$B$5,"")</f>
        <v/>
      </c>
      <c r="C8" s="17"/>
      <c r="D8" s="17"/>
      <c r="E8" s="17"/>
      <c r="F8" s="17"/>
      <c r="G8" s="17"/>
      <c r="H8" s="17"/>
      <c r="I8" s="17"/>
      <c r="J8" s="19"/>
      <c r="K8" s="21"/>
      <c r="L8" s="19"/>
      <c r="M8" s="21"/>
      <c r="N8" s="19"/>
      <c r="O8" s="23"/>
      <c r="P8" s="25"/>
      <c r="Q8" s="132">
        <f>IF(Table2[[#This Row],[Taux de change]]=0, P8, P8*O8)</f>
        <v>0</v>
      </c>
      <c r="R8" s="13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8" s="134">
        <f>IFERROR(Table2[[#This Row],[Pourcentage subventionné]]*(Table2[[#This Row],[Prix unitaire (CHF)]]+VLOOKUP(Table2[[#This Row],[Catégorie de produit]], Alle_Förderbeiträge, 4,FALSE)),0)</f>
        <v>0</v>
      </c>
      <c r="T8" s="134">
        <f>IFERROR(ROUNDDOWN(IF(AND(K8="",Table2[[#This Row],[Catégorie de produit]]&lt;&gt;0),HinterlegteWerte!$J$2,
IF(K8&lt;=DATE(2021,12,31), VLOOKUP(C8,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8" s="134">
        <f t="shared" si="1"/>
        <v>0</v>
      </c>
      <c r="V8" s="134">
        <f t="shared" si="0"/>
        <v>0</v>
      </c>
    </row>
    <row r="9" spans="1:24" x14ac:dyDescent="0.25">
      <c r="A9" s="146" t="str">
        <f>IF($E9&lt;&gt;"",'2_Coordonnées_demandeur'!$B$4,"")</f>
        <v/>
      </c>
      <c r="B9" s="147" t="str">
        <f>IF($E9&lt;&gt;"",'2_Coordonnées_demandeur'!$B$5,"")</f>
        <v/>
      </c>
      <c r="C9" s="17"/>
      <c r="D9" s="17"/>
      <c r="E9" s="17"/>
      <c r="F9" s="17"/>
      <c r="G9" s="17"/>
      <c r="H9" s="17"/>
      <c r="I9" s="17"/>
      <c r="J9" s="19"/>
      <c r="K9" s="21"/>
      <c r="L9" s="19"/>
      <c r="M9" s="21"/>
      <c r="N9" s="19"/>
      <c r="O9" s="23"/>
      <c r="P9" s="25"/>
      <c r="Q9" s="132">
        <f>IF(Table2[[#This Row],[Taux de change]]=0, P9, P9*O9)</f>
        <v>0</v>
      </c>
      <c r="R9" s="13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9" s="134">
        <f>IFERROR(Table2[[#This Row],[Pourcentage subventionné]]*(Table2[[#This Row],[Prix unitaire (CHF)]]+VLOOKUP(Table2[[#This Row],[Catégorie de produit]], Alle_Förderbeiträge, 4,FALSE)),0)</f>
        <v>0</v>
      </c>
      <c r="T9" s="134">
        <f>IFERROR(ROUNDDOWN(IF(AND(K9="",Table2[[#This Row],[Catégorie de produit]]&lt;&gt;0),HinterlegteWerte!$J$2,
IF(K9&lt;=DATE(2021,12,31), VLOOKUP(C9,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9" s="134">
        <f t="shared" si="1"/>
        <v>0</v>
      </c>
      <c r="V9" s="134">
        <f t="shared" si="0"/>
        <v>0</v>
      </c>
    </row>
    <row r="10" spans="1:24" x14ac:dyDescent="0.25">
      <c r="A10" s="146" t="str">
        <f>IF($E10&lt;&gt;"",'2_Coordonnées_demandeur'!$B$4,"")</f>
        <v/>
      </c>
      <c r="B10" s="147" t="str">
        <f>IF($E10&lt;&gt;"",'2_Coordonnées_demandeur'!$B$5,"")</f>
        <v/>
      </c>
      <c r="C10" s="17"/>
      <c r="D10" s="17"/>
      <c r="E10" s="17"/>
      <c r="F10" s="17"/>
      <c r="G10" s="17"/>
      <c r="H10" s="17"/>
      <c r="I10" s="17"/>
      <c r="J10" s="19"/>
      <c r="K10" s="21"/>
      <c r="L10" s="19"/>
      <c r="M10" s="21"/>
      <c r="N10" s="19"/>
      <c r="O10" s="23"/>
      <c r="P10" s="25"/>
      <c r="Q10" s="132">
        <f>IF(Table2[[#This Row],[Taux de change]]=0, P10, P10*O10)</f>
        <v>0</v>
      </c>
      <c r="R10" s="13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0" s="134">
        <f>IFERROR(Table2[[#This Row],[Pourcentage subventionné]]*(Table2[[#This Row],[Prix unitaire (CHF)]]+VLOOKUP(Table2[[#This Row],[Catégorie de produit]], Alle_Förderbeiträge, 4,FALSE)),0)</f>
        <v>0</v>
      </c>
      <c r="T10" s="134">
        <f>IFERROR(ROUNDDOWN(IF(AND(K10="",Table2[[#This Row],[Catégorie de produit]]&lt;&gt;0),HinterlegteWerte!$J$2,
IF(K10&lt;=DATE(2021,12,31), VLOOKUP(C10,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0" s="134">
        <f t="shared" si="1"/>
        <v>0</v>
      </c>
      <c r="V10" s="134">
        <f t="shared" si="0"/>
        <v>0</v>
      </c>
    </row>
    <row r="11" spans="1:24" x14ac:dyDescent="0.25">
      <c r="A11" s="146" t="str">
        <f>IF($E11&lt;&gt;"",'2_Coordonnées_demandeur'!$B$4,"")</f>
        <v/>
      </c>
      <c r="B11" s="147" t="str">
        <f>IF($E11&lt;&gt;"",'2_Coordonnées_demandeur'!$B$5,"")</f>
        <v/>
      </c>
      <c r="C11" s="17"/>
      <c r="D11" s="17"/>
      <c r="E11" s="17"/>
      <c r="F11" s="17"/>
      <c r="G11" s="17"/>
      <c r="H11" s="17"/>
      <c r="I11" s="17"/>
      <c r="J11" s="19"/>
      <c r="K11" s="21"/>
      <c r="L11" s="19"/>
      <c r="M11" s="21"/>
      <c r="N11" s="19"/>
      <c r="O11" s="23"/>
      <c r="P11" s="25"/>
      <c r="Q11" s="132">
        <f>IF(Table2[[#This Row],[Taux de change]]=0, P11, P11*O11)</f>
        <v>0</v>
      </c>
      <c r="R11" s="13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1" s="134">
        <f>IFERROR(Table2[[#This Row],[Pourcentage subventionné]]*(Table2[[#This Row],[Prix unitaire (CHF)]]+VLOOKUP(Table2[[#This Row],[Catégorie de produit]], Alle_Förderbeiträge, 4,FALSE)),0)</f>
        <v>0</v>
      </c>
      <c r="T11" s="134">
        <f>IFERROR(ROUNDDOWN(IF(AND(K11="",Table2[[#This Row],[Catégorie de produit]]&lt;&gt;0),HinterlegteWerte!$J$2,
IF(K11&lt;=DATE(2021,12,31), VLOOKUP(C11,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1" s="134">
        <f t="shared" si="1"/>
        <v>0</v>
      </c>
      <c r="V11" s="134">
        <f t="shared" si="0"/>
        <v>0</v>
      </c>
    </row>
    <row r="12" spans="1:24" x14ac:dyDescent="0.25">
      <c r="A12" s="146" t="str">
        <f>IF($E12&lt;&gt;"",'2_Coordonnées_demandeur'!$B$4,"")</f>
        <v/>
      </c>
      <c r="B12" s="147" t="str">
        <f>IF($E12&lt;&gt;"",'2_Coordonnées_demandeur'!$B$5,"")</f>
        <v/>
      </c>
      <c r="C12" s="17"/>
      <c r="D12" s="17"/>
      <c r="E12" s="17"/>
      <c r="F12" s="17"/>
      <c r="G12" s="17"/>
      <c r="H12" s="17"/>
      <c r="I12" s="17"/>
      <c r="J12" s="19"/>
      <c r="K12" s="21"/>
      <c r="L12" s="19"/>
      <c r="M12" s="21"/>
      <c r="N12" s="19"/>
      <c r="O12" s="23"/>
      <c r="P12" s="25"/>
      <c r="Q12" s="132">
        <f>IF(Table2[[#This Row],[Taux de change]]=0, P12, P12*O12)</f>
        <v>0</v>
      </c>
      <c r="R12" s="13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2" s="134">
        <f>IFERROR(Table2[[#This Row],[Pourcentage subventionné]]*(Table2[[#This Row],[Prix unitaire (CHF)]]+VLOOKUP(Table2[[#This Row],[Catégorie de produit]], Alle_Förderbeiträge, 4,FALSE)),0)</f>
        <v>0</v>
      </c>
      <c r="T12" s="134">
        <f>IFERROR(ROUNDDOWN(IF(AND(K12="",Table2[[#This Row],[Catégorie de produit]]&lt;&gt;0),HinterlegteWerte!$J$2,
IF(K12&lt;=DATE(2021,12,31), VLOOKUP(C12,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2" s="134">
        <f t="shared" si="1"/>
        <v>0</v>
      </c>
      <c r="V12" s="134">
        <f t="shared" si="0"/>
        <v>0</v>
      </c>
    </row>
    <row r="13" spans="1:24" x14ac:dyDescent="0.25">
      <c r="A13" s="146" t="str">
        <f>IF($E13&lt;&gt;"",'2_Coordonnées_demandeur'!$B$4,"")</f>
        <v/>
      </c>
      <c r="B13" s="147" t="str">
        <f>IF($E13&lt;&gt;"",'2_Coordonnées_demandeur'!$B$5,"")</f>
        <v/>
      </c>
      <c r="C13" s="17"/>
      <c r="D13" s="17"/>
      <c r="E13" s="17"/>
      <c r="F13" s="17"/>
      <c r="G13" s="17"/>
      <c r="H13" s="17"/>
      <c r="I13" s="17"/>
      <c r="J13" s="19"/>
      <c r="K13" s="21"/>
      <c r="L13" s="19"/>
      <c r="M13" s="21"/>
      <c r="N13" s="19"/>
      <c r="O13" s="23"/>
      <c r="P13" s="25"/>
      <c r="Q13" s="132">
        <f>IF(Table2[[#This Row],[Taux de change]]=0, P13, P13*O13)</f>
        <v>0</v>
      </c>
      <c r="R13" s="13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3" s="134">
        <f>IFERROR(Table2[[#This Row],[Pourcentage subventionné]]*(Table2[[#This Row],[Prix unitaire (CHF)]]+VLOOKUP(Table2[[#This Row],[Catégorie de produit]], Alle_Förderbeiträge, 4,FALSE)),0)</f>
        <v>0</v>
      </c>
      <c r="T13" s="134">
        <f>IFERROR(ROUNDDOWN(IF(AND(K13="",Table2[[#This Row],[Catégorie de produit]]&lt;&gt;0),HinterlegteWerte!$J$2,
IF(K13&lt;=DATE(2021,12,31), VLOOKUP(C13,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3" s="134">
        <f t="shared" si="1"/>
        <v>0</v>
      </c>
      <c r="V13" s="134">
        <f t="shared" si="0"/>
        <v>0</v>
      </c>
    </row>
    <row r="14" spans="1:24" x14ac:dyDescent="0.25">
      <c r="A14" s="146" t="str">
        <f>IF($E14&lt;&gt;"",'2_Coordonnées_demandeur'!$B$4,"")</f>
        <v/>
      </c>
      <c r="B14" s="147" t="str">
        <f>IF($E14&lt;&gt;"",'2_Coordonnées_demandeur'!$B$5,"")</f>
        <v/>
      </c>
      <c r="C14" s="17"/>
      <c r="D14" s="17"/>
      <c r="E14" s="17"/>
      <c r="F14" s="17"/>
      <c r="G14" s="17"/>
      <c r="H14" s="17"/>
      <c r="I14" s="17"/>
      <c r="J14" s="19"/>
      <c r="K14" s="21"/>
      <c r="L14" s="19"/>
      <c r="M14" s="21"/>
      <c r="N14" s="19"/>
      <c r="O14" s="23"/>
      <c r="P14" s="25"/>
      <c r="Q14" s="132">
        <f>IF(Table2[[#This Row],[Taux de change]]=0, P14, P14*O14)</f>
        <v>0</v>
      </c>
      <c r="R14" s="13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4" s="134">
        <f>IFERROR(Table2[[#This Row],[Pourcentage subventionné]]*(Table2[[#This Row],[Prix unitaire (CHF)]]+VLOOKUP(Table2[[#This Row],[Catégorie de produit]], Alle_Förderbeiträge, 4,FALSE)),0)</f>
        <v>0</v>
      </c>
      <c r="T14" s="134">
        <f>IFERROR(ROUNDDOWN(IF(AND(K14="",Table2[[#This Row],[Catégorie de produit]]&lt;&gt;0),HinterlegteWerte!$J$2,
IF(K14&lt;=DATE(2021,12,31), VLOOKUP(C14,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4" s="134">
        <f t="shared" si="1"/>
        <v>0</v>
      </c>
      <c r="V14" s="134">
        <f t="shared" si="0"/>
        <v>0</v>
      </c>
    </row>
    <row r="15" spans="1:24" x14ac:dyDescent="0.25">
      <c r="A15" s="146" t="str">
        <f>IF($E15&lt;&gt;"",'2_Coordonnées_demandeur'!$B$4,"")</f>
        <v/>
      </c>
      <c r="B15" s="147" t="str">
        <f>IF($E15&lt;&gt;"",'2_Coordonnées_demandeur'!$B$5,"")</f>
        <v/>
      </c>
      <c r="C15" s="17"/>
      <c r="D15" s="17"/>
      <c r="E15" s="17"/>
      <c r="F15" s="17"/>
      <c r="G15" s="17"/>
      <c r="H15" s="17"/>
      <c r="I15" s="17"/>
      <c r="J15" s="19"/>
      <c r="K15" s="21"/>
      <c r="L15" s="19"/>
      <c r="M15" s="21"/>
      <c r="N15" s="19"/>
      <c r="O15" s="23"/>
      <c r="P15" s="25"/>
      <c r="Q15" s="132">
        <f>IF(Table2[[#This Row],[Taux de change]]=0, P15, P15*O15)</f>
        <v>0</v>
      </c>
      <c r="R15" s="13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5" s="134">
        <f>IFERROR(Table2[[#This Row],[Pourcentage subventionné]]*(Table2[[#This Row],[Prix unitaire (CHF)]]+VLOOKUP(Table2[[#This Row],[Catégorie de produit]], Alle_Förderbeiträge, 4,FALSE)),0)</f>
        <v>0</v>
      </c>
      <c r="T15" s="134">
        <f>IFERROR(ROUNDDOWN(IF(AND(K15="",Table2[[#This Row],[Catégorie de produit]]&lt;&gt;0),HinterlegteWerte!$J$2,
IF(K15&lt;=DATE(2021,12,31), VLOOKUP(C15,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5" s="134">
        <f t="shared" si="1"/>
        <v>0</v>
      </c>
      <c r="V15" s="134">
        <f t="shared" si="0"/>
        <v>0</v>
      </c>
    </row>
    <row r="16" spans="1:24" x14ac:dyDescent="0.25">
      <c r="A16" s="146" t="str">
        <f>IF($E16&lt;&gt;"",'2_Coordonnées_demandeur'!$B$4,"")</f>
        <v/>
      </c>
      <c r="B16" s="147" t="str">
        <f>IF($E16&lt;&gt;"",'2_Coordonnées_demandeur'!$B$5,"")</f>
        <v/>
      </c>
      <c r="C16" s="17"/>
      <c r="D16" s="17"/>
      <c r="E16" s="17"/>
      <c r="F16" s="19"/>
      <c r="G16" s="17"/>
      <c r="H16" s="17"/>
      <c r="I16" s="17"/>
      <c r="J16" s="19"/>
      <c r="K16" s="21"/>
      <c r="L16" s="19"/>
      <c r="M16" s="21"/>
      <c r="N16" s="19"/>
      <c r="O16" s="23"/>
      <c r="P16" s="25"/>
      <c r="Q16" s="132">
        <f>IF(Table2[[#This Row],[Taux de change]]=0, P16, P16*O16)</f>
        <v>0</v>
      </c>
      <c r="R16" s="13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6" s="134">
        <f>IFERROR(Table2[[#This Row],[Pourcentage subventionné]]*(Table2[[#This Row],[Prix unitaire (CHF)]]+VLOOKUP(Table2[[#This Row],[Catégorie de produit]], Alle_Förderbeiträge, 4,FALSE)),0)</f>
        <v>0</v>
      </c>
      <c r="T16" s="134">
        <f>IFERROR(ROUNDDOWN(IF(AND(K16="",Table2[[#This Row],[Catégorie de produit]]&lt;&gt;0),HinterlegteWerte!$J$2,
IF(K16&lt;=DATE(2021,12,31), VLOOKUP(C16,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6" s="134">
        <f t="shared" si="1"/>
        <v>0</v>
      </c>
      <c r="V16" s="134">
        <f t="shared" si="0"/>
        <v>0</v>
      </c>
    </row>
    <row r="17" spans="1:22" x14ac:dyDescent="0.25">
      <c r="A17" s="146" t="str">
        <f>IF($E17&lt;&gt;"",'2_Coordonnées_demandeur'!$B$4,"")</f>
        <v/>
      </c>
      <c r="B17" s="147" t="str">
        <f>IF($E17&lt;&gt;"",'2_Coordonnées_demandeur'!$B$5,"")</f>
        <v/>
      </c>
      <c r="C17" s="87"/>
      <c r="D17" s="87"/>
      <c r="E17" s="87"/>
      <c r="F17" s="88"/>
      <c r="G17" s="87"/>
      <c r="H17" s="87"/>
      <c r="I17" s="87"/>
      <c r="J17" s="88"/>
      <c r="K17" s="89"/>
      <c r="L17" s="88"/>
      <c r="M17" s="89"/>
      <c r="N17" s="88"/>
      <c r="O17" s="90"/>
      <c r="P17" s="91"/>
      <c r="Q17" s="135">
        <f>IF(Table2[[#This Row],[Taux de change]]=0, P17, P17*O17)</f>
        <v>0</v>
      </c>
      <c r="R17" s="136">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7" s="134">
        <f>IFERROR(Table2[[#This Row],[Pourcentage subventionné]]*(Table2[[#This Row],[Prix unitaire (CHF)]]+VLOOKUP(Table2[[#This Row],[Catégorie de produit]], Alle_Förderbeiträge, 4,FALSE)),0)</f>
        <v>0</v>
      </c>
      <c r="T17" s="137">
        <f>IFERROR(ROUNDDOWN(IF(AND(K17="",Table2[[#This Row],[Catégorie de produit]]&lt;&gt;0),HinterlegteWerte!$J$2,
IF(K17&lt;=DATE(2021,12,31), VLOOKUP(C17,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7" s="137">
        <f t="shared" si="1"/>
        <v>0</v>
      </c>
      <c r="V17" s="137">
        <f t="shared" si="0"/>
        <v>0</v>
      </c>
    </row>
    <row r="18" spans="1:22" x14ac:dyDescent="0.25">
      <c r="A18" s="146" t="str">
        <f>IF($E18&lt;&gt;"",'2_Coordonnées_demandeur'!$B$4,"")</f>
        <v/>
      </c>
      <c r="B18" s="146" t="str">
        <f>IF($E18&lt;&gt;"",'2_Coordonnées_demandeur'!$B$5,"")</f>
        <v/>
      </c>
      <c r="C18" s="17"/>
      <c r="D18" s="17"/>
      <c r="E18" s="17"/>
      <c r="F18" s="17"/>
      <c r="G18" s="17"/>
      <c r="H18" s="17"/>
      <c r="I18" s="17"/>
      <c r="J18" s="19"/>
      <c r="K18" s="21"/>
      <c r="L18" s="19"/>
      <c r="M18" s="21"/>
      <c r="N18" s="19"/>
      <c r="O18" s="23"/>
      <c r="P18" s="25"/>
      <c r="Q18" s="132">
        <f>IF(Table2[[#This Row],[Taux de change]]=0, P18, P18*O18)</f>
        <v>0</v>
      </c>
      <c r="R18"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8" s="139">
        <f>IFERROR(Table2[[#This Row],[Pourcentage subventionné]]*(Table2[[#This Row],[Prix unitaire (CHF)]]+VLOOKUP(Table2[[#This Row],[Catégorie de produit]], Alle_Förderbeiträge, 4,FALSE)),0)</f>
        <v>0</v>
      </c>
      <c r="T18" s="134">
        <f>IFERROR(ROUNDDOWN(IF(AND(K18="",Table2[[#This Row],[Catégorie de produit]]&lt;&gt;0),HinterlegteWerte!$J$2,
IF(K18&lt;=DATE(2021,12,31), VLOOKUP(C18,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8" s="134">
        <f t="shared" ref="U18:U41" si="2">MIN(T18,S18)</f>
        <v>0</v>
      </c>
      <c r="V18" s="134">
        <f t="shared" si="0"/>
        <v>0</v>
      </c>
    </row>
    <row r="19" spans="1:22" x14ac:dyDescent="0.25">
      <c r="A19" s="146" t="str">
        <f>IF($E19&lt;&gt;"",'2_Coordonnées_demandeur'!$B$4,"")</f>
        <v/>
      </c>
      <c r="B19" s="146" t="str">
        <f>IF($E19&lt;&gt;"",'2_Coordonnées_demandeur'!$B$5,"")</f>
        <v/>
      </c>
      <c r="C19" s="17"/>
      <c r="D19" s="18"/>
      <c r="E19" s="18"/>
      <c r="F19" s="18"/>
      <c r="G19" s="18"/>
      <c r="H19" s="18"/>
      <c r="I19" s="18"/>
      <c r="J19" s="20"/>
      <c r="K19" s="22"/>
      <c r="L19" s="20"/>
      <c r="M19" s="22"/>
      <c r="N19" s="20"/>
      <c r="O19" s="24"/>
      <c r="P19" s="26"/>
      <c r="Q19" s="140">
        <f>IF(Table2[[#This Row],[Taux de change]]=0, P19, P19*O19)</f>
        <v>0</v>
      </c>
      <c r="R19"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9" s="141">
        <f>IFERROR(Table2[[#This Row],[Pourcentage subventionné]]*(Table2[[#This Row],[Prix unitaire (CHF)]]+VLOOKUP(Table2[[#This Row],[Catégorie de produit]], Alle_Förderbeiträge, 4,FALSE)),0)</f>
        <v>0</v>
      </c>
      <c r="T19" s="134">
        <f>IFERROR(ROUNDDOWN(IF(AND(K19="",Table2[[#This Row],[Catégorie de produit]]&lt;&gt;0),HinterlegteWerte!$J$2,
IF(K19&lt;=DATE(2021,12,31), VLOOKUP(C19,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9" s="142">
        <f t="shared" si="2"/>
        <v>0</v>
      </c>
      <c r="V19" s="142">
        <f t="shared" si="0"/>
        <v>0</v>
      </c>
    </row>
    <row r="20" spans="1:22" x14ac:dyDescent="0.25">
      <c r="A20" s="146" t="str">
        <f>IF($E20&lt;&gt;"",'2_Coordonnées_demandeur'!$B$4,"")</f>
        <v/>
      </c>
      <c r="B20" s="146" t="str">
        <f>IF($E20&lt;&gt;"",'2_Coordonnées_demandeur'!$B$5,"")</f>
        <v/>
      </c>
      <c r="C20" s="17"/>
      <c r="D20" s="18"/>
      <c r="E20" s="18"/>
      <c r="F20" s="18"/>
      <c r="G20" s="18"/>
      <c r="H20" s="18"/>
      <c r="I20" s="18"/>
      <c r="J20" s="20"/>
      <c r="K20" s="22"/>
      <c r="L20" s="20"/>
      <c r="M20" s="22"/>
      <c r="N20" s="20"/>
      <c r="O20" s="24"/>
      <c r="P20" s="26"/>
      <c r="Q20" s="140">
        <f>IF(Table2[[#This Row],[Taux de change]]=0, P20, P20*O20)</f>
        <v>0</v>
      </c>
      <c r="R20"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0" s="141">
        <f>IFERROR(Table2[[#This Row],[Pourcentage subventionné]]*(Table2[[#This Row],[Prix unitaire (CHF)]]+VLOOKUP(Table2[[#This Row],[Catégorie de produit]], Alle_Förderbeiträge, 4,FALSE)),0)</f>
        <v>0</v>
      </c>
      <c r="T20" s="134">
        <f>IFERROR(ROUNDDOWN(IF(AND(K20="",Table2[[#This Row],[Catégorie de produit]]&lt;&gt;0),HinterlegteWerte!$J$2,
IF(K20&lt;=DATE(2021,12,31), VLOOKUP(C20,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0" s="142">
        <f t="shared" si="2"/>
        <v>0</v>
      </c>
      <c r="V20" s="142">
        <f t="shared" si="0"/>
        <v>0</v>
      </c>
    </row>
    <row r="21" spans="1:22" x14ac:dyDescent="0.25">
      <c r="A21" s="146" t="str">
        <f>IF($E21&lt;&gt;"",'2_Coordonnées_demandeur'!$B$4,"")</f>
        <v/>
      </c>
      <c r="B21" s="146" t="str">
        <f>IF($E21&lt;&gt;"",'2_Coordonnées_demandeur'!$B$5,"")</f>
        <v/>
      </c>
      <c r="C21" s="17"/>
      <c r="D21" s="18"/>
      <c r="E21" s="18"/>
      <c r="F21" s="18"/>
      <c r="G21" s="18"/>
      <c r="H21" s="18"/>
      <c r="I21" s="18"/>
      <c r="J21" s="20"/>
      <c r="K21" s="22"/>
      <c r="L21" s="20"/>
      <c r="M21" s="22"/>
      <c r="N21" s="20"/>
      <c r="O21" s="24"/>
      <c r="P21" s="26"/>
      <c r="Q21" s="140">
        <f>IF(Table2[[#This Row],[Taux de change]]=0, P21, P21*O21)</f>
        <v>0</v>
      </c>
      <c r="R21"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1" s="141">
        <f>IFERROR(Table2[[#This Row],[Pourcentage subventionné]]*(Table2[[#This Row],[Prix unitaire (CHF)]]+VLOOKUP(Table2[[#This Row],[Catégorie de produit]], Alle_Förderbeiträge, 4,FALSE)),0)</f>
        <v>0</v>
      </c>
      <c r="T21" s="134">
        <f>IFERROR(ROUNDDOWN(IF(AND(K21="",Table2[[#This Row],[Catégorie de produit]]&lt;&gt;0),HinterlegteWerte!$J$2,
IF(K21&lt;=DATE(2021,12,31), VLOOKUP(C21,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1" s="142">
        <f t="shared" si="2"/>
        <v>0</v>
      </c>
      <c r="V21" s="142">
        <f t="shared" si="0"/>
        <v>0</v>
      </c>
    </row>
    <row r="22" spans="1:22" x14ac:dyDescent="0.25">
      <c r="A22" s="146" t="str">
        <f>IF($E22&lt;&gt;"",'2_Coordonnées_demandeur'!$B$4,"")</f>
        <v/>
      </c>
      <c r="B22" s="146" t="str">
        <f>IF($E22&lt;&gt;"",'2_Coordonnées_demandeur'!$B$5,"")</f>
        <v/>
      </c>
      <c r="C22" s="17"/>
      <c r="D22" s="18"/>
      <c r="E22" s="18"/>
      <c r="F22" s="18"/>
      <c r="G22" s="18"/>
      <c r="H22" s="18"/>
      <c r="I22" s="18"/>
      <c r="J22" s="20"/>
      <c r="K22" s="22"/>
      <c r="L22" s="20"/>
      <c r="M22" s="22"/>
      <c r="N22" s="20"/>
      <c r="O22" s="24"/>
      <c r="P22" s="26"/>
      <c r="Q22" s="140">
        <f>IF(Table2[[#This Row],[Taux de change]]=0, P22, P22*O22)</f>
        <v>0</v>
      </c>
      <c r="R22"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2" s="141">
        <f>IFERROR(Table2[[#This Row],[Pourcentage subventionné]]*(Table2[[#This Row],[Prix unitaire (CHF)]]+VLOOKUP(Table2[[#This Row],[Catégorie de produit]], Alle_Förderbeiträge, 4,FALSE)),0)</f>
        <v>0</v>
      </c>
      <c r="T22" s="134">
        <f>IFERROR(ROUNDDOWN(IF(AND(K22="",Table2[[#This Row],[Catégorie de produit]]&lt;&gt;0),HinterlegteWerte!$J$2,
IF(K22&lt;=DATE(2021,12,31), VLOOKUP(C22,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2" s="142">
        <f t="shared" si="2"/>
        <v>0</v>
      </c>
      <c r="V22" s="142">
        <f t="shared" si="0"/>
        <v>0</v>
      </c>
    </row>
    <row r="23" spans="1:22" x14ac:dyDescent="0.25">
      <c r="A23" s="146" t="str">
        <f>IF($E23&lt;&gt;"",'2_Coordonnées_demandeur'!$B$4,"")</f>
        <v/>
      </c>
      <c r="B23" s="146" t="str">
        <f>IF($E23&lt;&gt;"",'2_Coordonnées_demandeur'!$B$5,"")</f>
        <v/>
      </c>
      <c r="C23" s="17"/>
      <c r="D23" s="18"/>
      <c r="E23" s="18"/>
      <c r="F23" s="18"/>
      <c r="G23" s="18"/>
      <c r="H23" s="18"/>
      <c r="I23" s="18"/>
      <c r="J23" s="20"/>
      <c r="K23" s="22"/>
      <c r="L23" s="20"/>
      <c r="M23" s="22"/>
      <c r="N23" s="20"/>
      <c r="O23" s="24"/>
      <c r="P23" s="26"/>
      <c r="Q23" s="140">
        <f>IF(Table2[[#This Row],[Taux de change]]=0, P23, P23*O23)</f>
        <v>0</v>
      </c>
      <c r="R23"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3" s="141">
        <f>IFERROR(Table2[[#This Row],[Pourcentage subventionné]]*(Table2[[#This Row],[Prix unitaire (CHF)]]+VLOOKUP(Table2[[#This Row],[Catégorie de produit]], Alle_Förderbeiträge, 4,FALSE)),0)</f>
        <v>0</v>
      </c>
      <c r="T23" s="134">
        <f>IFERROR(ROUNDDOWN(IF(AND(K23="",Table2[[#This Row],[Catégorie de produit]]&lt;&gt;0),HinterlegteWerte!$J$2,
IF(K23&lt;=DATE(2021,12,31), VLOOKUP(C23,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3" s="142">
        <f t="shared" si="2"/>
        <v>0</v>
      </c>
      <c r="V23" s="142">
        <f t="shared" si="0"/>
        <v>0</v>
      </c>
    </row>
    <row r="24" spans="1:22" x14ac:dyDescent="0.25">
      <c r="A24" s="146" t="str">
        <f>IF($E24&lt;&gt;"",'2_Coordonnées_demandeur'!$B$4,"")</f>
        <v/>
      </c>
      <c r="B24" s="146" t="str">
        <f>IF($E24&lt;&gt;"",'2_Coordonnées_demandeur'!$B$5,"")</f>
        <v/>
      </c>
      <c r="C24" s="17"/>
      <c r="D24" s="18"/>
      <c r="E24" s="18"/>
      <c r="F24" s="18"/>
      <c r="G24" s="18"/>
      <c r="H24" s="18"/>
      <c r="I24" s="18"/>
      <c r="J24" s="20"/>
      <c r="K24" s="22"/>
      <c r="L24" s="20"/>
      <c r="M24" s="22"/>
      <c r="N24" s="20"/>
      <c r="O24" s="24"/>
      <c r="P24" s="26"/>
      <c r="Q24" s="140">
        <f>IF(Table2[[#This Row],[Taux de change]]=0, P24, P24*O24)</f>
        <v>0</v>
      </c>
      <c r="R24"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4" s="141">
        <f>IFERROR(Table2[[#This Row],[Pourcentage subventionné]]*(Table2[[#This Row],[Prix unitaire (CHF)]]+VLOOKUP(Table2[[#This Row],[Catégorie de produit]], Alle_Förderbeiträge, 4,FALSE)),0)</f>
        <v>0</v>
      </c>
      <c r="T24" s="134">
        <f>IFERROR(ROUNDDOWN(IF(AND(K24="",Table2[[#This Row],[Catégorie de produit]]&lt;&gt;0),HinterlegteWerte!$J$2,
IF(K24&lt;=DATE(2021,12,31), VLOOKUP(C24,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4" s="142">
        <f t="shared" si="2"/>
        <v>0</v>
      </c>
      <c r="V24" s="142">
        <f t="shared" si="0"/>
        <v>0</v>
      </c>
    </row>
    <row r="25" spans="1:22" x14ac:dyDescent="0.25">
      <c r="A25" s="146" t="str">
        <f>IF($E25&lt;&gt;"",'2_Coordonnées_demandeur'!$B$4,"")</f>
        <v/>
      </c>
      <c r="B25" s="146" t="str">
        <f>IF($E25&lt;&gt;"",'2_Coordonnées_demandeur'!$B$5,"")</f>
        <v/>
      </c>
      <c r="C25" s="17"/>
      <c r="D25" s="18"/>
      <c r="E25" s="18"/>
      <c r="F25" s="18"/>
      <c r="G25" s="18"/>
      <c r="H25" s="18"/>
      <c r="I25" s="18"/>
      <c r="J25" s="20"/>
      <c r="K25" s="22"/>
      <c r="L25" s="20"/>
      <c r="M25" s="22"/>
      <c r="N25" s="20"/>
      <c r="O25" s="24"/>
      <c r="P25" s="26"/>
      <c r="Q25" s="140">
        <f>IF(Table2[[#This Row],[Taux de change]]=0, P25, P25*O25)</f>
        <v>0</v>
      </c>
      <c r="R25"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5" s="141">
        <f>IFERROR(Table2[[#This Row],[Pourcentage subventionné]]*(Table2[[#This Row],[Prix unitaire (CHF)]]+VLOOKUP(Table2[[#This Row],[Catégorie de produit]], Alle_Förderbeiträge, 4,FALSE)),0)</f>
        <v>0</v>
      </c>
      <c r="T25" s="134">
        <f>IFERROR(ROUNDDOWN(IF(AND(K25="",Table2[[#This Row],[Catégorie de produit]]&lt;&gt;0),HinterlegteWerte!$J$2,
IF(K25&lt;=DATE(2021,12,31), VLOOKUP(C25,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5" s="142">
        <f t="shared" si="2"/>
        <v>0</v>
      </c>
      <c r="V25" s="142">
        <f t="shared" si="0"/>
        <v>0</v>
      </c>
    </row>
    <row r="26" spans="1:22" x14ac:dyDescent="0.25">
      <c r="A26" s="146" t="str">
        <f>IF($E26&lt;&gt;"",'2_Coordonnées_demandeur'!$B$4,"")</f>
        <v/>
      </c>
      <c r="B26" s="146" t="str">
        <f>IF($E26&lt;&gt;"",'2_Coordonnées_demandeur'!$B$5,"")</f>
        <v/>
      </c>
      <c r="C26" s="17"/>
      <c r="D26" s="18"/>
      <c r="E26" s="18"/>
      <c r="F26" s="18"/>
      <c r="G26" s="18"/>
      <c r="H26" s="18"/>
      <c r="I26" s="18"/>
      <c r="J26" s="20"/>
      <c r="K26" s="22"/>
      <c r="L26" s="20"/>
      <c r="M26" s="22"/>
      <c r="N26" s="20"/>
      <c r="O26" s="24"/>
      <c r="P26" s="26"/>
      <c r="Q26" s="140">
        <f>IF(Table2[[#This Row],[Taux de change]]=0, P26, P26*O26)</f>
        <v>0</v>
      </c>
      <c r="R26"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6" s="141">
        <f>IFERROR(Table2[[#This Row],[Pourcentage subventionné]]*(Table2[[#This Row],[Prix unitaire (CHF)]]+VLOOKUP(Table2[[#This Row],[Catégorie de produit]], Alle_Förderbeiträge, 4,FALSE)),0)</f>
        <v>0</v>
      </c>
      <c r="T26" s="134">
        <f>IFERROR(ROUNDDOWN(IF(AND(K26="",Table2[[#This Row],[Catégorie de produit]]&lt;&gt;0),HinterlegteWerte!$J$2,
IF(K26&lt;=DATE(2021,12,31), VLOOKUP(C26,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6" s="142">
        <f t="shared" si="2"/>
        <v>0</v>
      </c>
      <c r="V26" s="142">
        <f t="shared" si="0"/>
        <v>0</v>
      </c>
    </row>
    <row r="27" spans="1:22" x14ac:dyDescent="0.25">
      <c r="A27" s="146" t="str">
        <f>IF($E27&lt;&gt;"",'2_Coordonnées_demandeur'!$B$4,"")</f>
        <v/>
      </c>
      <c r="B27" s="146" t="str">
        <f>IF($E27&lt;&gt;"",'2_Coordonnées_demandeur'!$B$5,"")</f>
        <v/>
      </c>
      <c r="C27" s="17"/>
      <c r="D27" s="18"/>
      <c r="E27" s="18"/>
      <c r="F27" s="18"/>
      <c r="G27" s="18"/>
      <c r="H27" s="18"/>
      <c r="I27" s="18"/>
      <c r="J27" s="20"/>
      <c r="K27" s="22"/>
      <c r="L27" s="20"/>
      <c r="M27" s="22"/>
      <c r="N27" s="20"/>
      <c r="O27" s="24"/>
      <c r="P27" s="26"/>
      <c r="Q27" s="140">
        <f>IF(Table2[[#This Row],[Taux de change]]=0, P27, P27*O27)</f>
        <v>0</v>
      </c>
      <c r="R27"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7" s="141">
        <f>IFERROR(Table2[[#This Row],[Pourcentage subventionné]]*(Table2[[#This Row],[Prix unitaire (CHF)]]+VLOOKUP(Table2[[#This Row],[Catégorie de produit]], Alle_Förderbeiträge, 4,FALSE)),0)</f>
        <v>0</v>
      </c>
      <c r="T27" s="134">
        <f>IFERROR(ROUNDDOWN(IF(AND(K27="",Table2[[#This Row],[Catégorie de produit]]&lt;&gt;0),HinterlegteWerte!$J$2,
IF(K27&lt;=DATE(2021,12,31), VLOOKUP(C27,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7" s="142">
        <f t="shared" si="2"/>
        <v>0</v>
      </c>
      <c r="V27" s="142">
        <f t="shared" si="0"/>
        <v>0</v>
      </c>
    </row>
    <row r="28" spans="1:22" x14ac:dyDescent="0.25">
      <c r="A28" s="146" t="str">
        <f>IF($E28&lt;&gt;"",'2_Coordonnées_demandeur'!$B$4,"")</f>
        <v/>
      </c>
      <c r="B28" s="146" t="str">
        <f>IF($E28&lt;&gt;"",'2_Coordonnées_demandeur'!$B$5,"")</f>
        <v/>
      </c>
      <c r="C28" s="17"/>
      <c r="D28" s="18"/>
      <c r="E28" s="18"/>
      <c r="F28" s="18"/>
      <c r="G28" s="18"/>
      <c r="H28" s="18"/>
      <c r="I28" s="18"/>
      <c r="J28" s="20"/>
      <c r="K28" s="22"/>
      <c r="L28" s="20"/>
      <c r="M28" s="22"/>
      <c r="N28" s="20"/>
      <c r="O28" s="24"/>
      <c r="P28" s="26"/>
      <c r="Q28" s="140">
        <f>IF(Table2[[#This Row],[Taux de change]]=0, P28, P28*O28)</f>
        <v>0</v>
      </c>
      <c r="R28"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8" s="141">
        <f>IFERROR(Table2[[#This Row],[Pourcentage subventionné]]*(Table2[[#This Row],[Prix unitaire (CHF)]]+VLOOKUP(Table2[[#This Row],[Catégorie de produit]], Alle_Förderbeiträge, 4,FALSE)),0)</f>
        <v>0</v>
      </c>
      <c r="T28" s="134">
        <f>IFERROR(ROUNDDOWN(IF(AND(K28="",Table2[[#This Row],[Catégorie de produit]]&lt;&gt;0),HinterlegteWerte!$J$2,
IF(K28&lt;=DATE(2021,12,31), VLOOKUP(C28,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8" s="142">
        <f t="shared" si="2"/>
        <v>0</v>
      </c>
      <c r="V28" s="142">
        <f t="shared" si="0"/>
        <v>0</v>
      </c>
    </row>
    <row r="29" spans="1:22" x14ac:dyDescent="0.25">
      <c r="A29" s="146" t="str">
        <f>IF($E29&lt;&gt;"",'2_Coordonnées_demandeur'!$B$4,"")</f>
        <v/>
      </c>
      <c r="B29" s="146" t="str">
        <f>IF($E29&lt;&gt;"",'2_Coordonnées_demandeur'!$B$5,"")</f>
        <v/>
      </c>
      <c r="C29" s="17"/>
      <c r="D29" s="18"/>
      <c r="E29" s="18"/>
      <c r="F29" s="18"/>
      <c r="G29" s="18"/>
      <c r="H29" s="18"/>
      <c r="I29" s="18"/>
      <c r="J29" s="20"/>
      <c r="K29" s="22"/>
      <c r="L29" s="20"/>
      <c r="M29" s="22"/>
      <c r="N29" s="20"/>
      <c r="O29" s="24"/>
      <c r="P29" s="26"/>
      <c r="Q29" s="140">
        <f>IF(Table2[[#This Row],[Taux de change]]=0, P29, P29*O29)</f>
        <v>0</v>
      </c>
      <c r="R29"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9" s="141">
        <f>IFERROR(Table2[[#This Row],[Pourcentage subventionné]]*(Table2[[#This Row],[Prix unitaire (CHF)]]+VLOOKUP(Table2[[#This Row],[Catégorie de produit]], Alle_Förderbeiträge, 4,FALSE)),0)</f>
        <v>0</v>
      </c>
      <c r="T29" s="134">
        <f>IFERROR(ROUNDDOWN(IF(AND(K29="",Table2[[#This Row],[Catégorie de produit]]&lt;&gt;0),HinterlegteWerte!$J$2,
IF(K29&lt;=DATE(2021,12,31), VLOOKUP(C29,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9" s="142">
        <f t="shared" si="2"/>
        <v>0</v>
      </c>
      <c r="V29" s="142">
        <f t="shared" si="0"/>
        <v>0</v>
      </c>
    </row>
    <row r="30" spans="1:22" x14ac:dyDescent="0.25">
      <c r="A30" s="146" t="str">
        <f>IF($E30&lt;&gt;"",'2_Coordonnées_demandeur'!$B$4,"")</f>
        <v/>
      </c>
      <c r="B30" s="146" t="str">
        <f>IF($E30&lt;&gt;"",'2_Coordonnées_demandeur'!$B$5,"")</f>
        <v/>
      </c>
      <c r="C30" s="17"/>
      <c r="D30" s="18"/>
      <c r="E30" s="18"/>
      <c r="F30" s="18"/>
      <c r="G30" s="18"/>
      <c r="H30" s="18"/>
      <c r="I30" s="18"/>
      <c r="J30" s="20"/>
      <c r="K30" s="22"/>
      <c r="L30" s="20"/>
      <c r="M30" s="22"/>
      <c r="N30" s="20"/>
      <c r="O30" s="24"/>
      <c r="P30" s="26"/>
      <c r="Q30" s="140">
        <f>IF(Table2[[#This Row],[Taux de change]]=0, P30, P30*O30)</f>
        <v>0</v>
      </c>
      <c r="R30"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30" s="141">
        <f>IFERROR(Table2[[#This Row],[Pourcentage subventionné]]*(Table2[[#This Row],[Prix unitaire (CHF)]]+VLOOKUP(Table2[[#This Row],[Catégorie de produit]], Alle_Förderbeiträge, 4,FALSE)),0)</f>
        <v>0</v>
      </c>
      <c r="T30" s="134">
        <f>IFERROR(ROUNDDOWN(IF(AND(K30="",Table2[[#This Row],[Catégorie de produit]]&lt;&gt;0),HinterlegteWerte!$J$2,
IF(K30&lt;=DATE(2021,12,31), VLOOKUP(C30,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30" s="142">
        <f t="shared" si="2"/>
        <v>0</v>
      </c>
      <c r="V30" s="142">
        <f t="shared" si="0"/>
        <v>0</v>
      </c>
    </row>
    <row r="31" spans="1:22" x14ac:dyDescent="0.25">
      <c r="A31" s="146" t="str">
        <f>IF($E31&lt;&gt;"",'2_Coordonnées_demandeur'!$B$4,"")</f>
        <v/>
      </c>
      <c r="B31" s="146" t="str">
        <f>IF($E31&lt;&gt;"",'2_Coordonnées_demandeur'!$B$5,"")</f>
        <v/>
      </c>
      <c r="C31" s="17"/>
      <c r="D31" s="18"/>
      <c r="E31" s="18"/>
      <c r="F31" s="18"/>
      <c r="G31" s="18"/>
      <c r="H31" s="18"/>
      <c r="I31" s="18"/>
      <c r="J31" s="20"/>
      <c r="K31" s="22"/>
      <c r="L31" s="20"/>
      <c r="M31" s="22"/>
      <c r="N31" s="20"/>
      <c r="O31" s="24"/>
      <c r="P31" s="26"/>
      <c r="Q31" s="140">
        <f>IF(Table2[[#This Row],[Taux de change]]=0, P31, P31*O31)</f>
        <v>0</v>
      </c>
      <c r="R31"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31" s="141">
        <f>IFERROR(Table2[[#This Row],[Pourcentage subventionné]]*(Table2[[#This Row],[Prix unitaire (CHF)]]+VLOOKUP(Table2[[#This Row],[Catégorie de produit]], Alle_Förderbeiträge, 4,FALSE)),0)</f>
        <v>0</v>
      </c>
      <c r="T31" s="134">
        <f>IFERROR(ROUNDDOWN(IF(AND(K31="",Table2[[#This Row],[Catégorie de produit]]&lt;&gt;0),HinterlegteWerte!$J$2,
IF(K31&lt;=DATE(2021,12,31), VLOOKUP(C31,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31" s="142">
        <f t="shared" si="2"/>
        <v>0</v>
      </c>
      <c r="V31" s="142">
        <f t="shared" si="0"/>
        <v>0</v>
      </c>
    </row>
    <row r="32" spans="1:22" x14ac:dyDescent="0.25">
      <c r="A32" s="146" t="str">
        <f>IF($E32&lt;&gt;"",'2_Coordonnées_demandeur'!$B$4,"")</f>
        <v/>
      </c>
      <c r="B32" s="146" t="str">
        <f>IF($E32&lt;&gt;"",'2_Coordonnées_demandeur'!$B$5,"")</f>
        <v/>
      </c>
      <c r="C32" s="17"/>
      <c r="D32" s="18"/>
      <c r="E32" s="18"/>
      <c r="F32" s="18"/>
      <c r="G32" s="18"/>
      <c r="H32" s="18"/>
      <c r="I32" s="18"/>
      <c r="J32" s="20"/>
      <c r="K32" s="22"/>
      <c r="L32" s="20"/>
      <c r="M32" s="22"/>
      <c r="N32" s="20"/>
      <c r="O32" s="24"/>
      <c r="P32" s="26"/>
      <c r="Q32" s="140">
        <f>IF(Table2[[#This Row],[Taux de change]]=0, P32, P32*O32)</f>
        <v>0</v>
      </c>
      <c r="R32"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32" s="141">
        <f>IFERROR(Table2[[#This Row],[Pourcentage subventionné]]*(Table2[[#This Row],[Prix unitaire (CHF)]]+VLOOKUP(Table2[[#This Row],[Catégorie de produit]], Alle_Förderbeiträge, 4,FALSE)),0)</f>
        <v>0</v>
      </c>
      <c r="T32" s="134">
        <f>IFERROR(ROUNDDOWN(IF(AND(K32="",Table2[[#This Row],[Catégorie de produit]]&lt;&gt;0),HinterlegteWerte!$J$2,
IF(K32&lt;=DATE(2021,12,31), VLOOKUP(C32,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32" s="142">
        <f t="shared" si="2"/>
        <v>0</v>
      </c>
      <c r="V32" s="142">
        <f t="shared" si="0"/>
        <v>0</v>
      </c>
    </row>
    <row r="33" spans="1:22" x14ac:dyDescent="0.25">
      <c r="A33" s="146" t="str">
        <f>IF($E33&lt;&gt;"",'2_Coordonnées_demandeur'!$B$4,"")</f>
        <v/>
      </c>
      <c r="B33" s="146" t="str">
        <f>IF($E33&lt;&gt;"",'2_Coordonnées_demandeur'!$B$5,"")</f>
        <v/>
      </c>
      <c r="C33" s="17"/>
      <c r="D33" s="18"/>
      <c r="E33" s="18"/>
      <c r="F33" s="18"/>
      <c r="G33" s="18"/>
      <c r="H33" s="18"/>
      <c r="I33" s="18"/>
      <c r="J33" s="20"/>
      <c r="K33" s="22"/>
      <c r="L33" s="20"/>
      <c r="M33" s="22"/>
      <c r="N33" s="20"/>
      <c r="O33" s="24"/>
      <c r="P33" s="26"/>
      <c r="Q33" s="140">
        <f>IF(Table2[[#This Row],[Taux de change]]=0, P33, P33*O33)</f>
        <v>0</v>
      </c>
      <c r="R33"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33" s="141">
        <f>IFERROR(Table2[[#This Row],[Pourcentage subventionné]]*(Table2[[#This Row],[Prix unitaire (CHF)]]+VLOOKUP(Table2[[#This Row],[Catégorie de produit]], Alle_Förderbeiträge, 4,FALSE)),0)</f>
        <v>0</v>
      </c>
      <c r="T33" s="134">
        <f>IFERROR(ROUNDDOWN(IF(AND(K33="",Table2[[#This Row],[Catégorie de produit]]&lt;&gt;0),HinterlegteWerte!$J$2,
IF(K33&lt;=DATE(2021,12,31), VLOOKUP(C33,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33" s="142">
        <f t="shared" si="2"/>
        <v>0</v>
      </c>
      <c r="V33" s="142">
        <f t="shared" si="0"/>
        <v>0</v>
      </c>
    </row>
    <row r="34" spans="1:22" x14ac:dyDescent="0.25">
      <c r="A34" s="146" t="str">
        <f>IF($E34&lt;&gt;"",'2_Coordonnées_demandeur'!$B$4,"")</f>
        <v/>
      </c>
      <c r="B34" s="146" t="str">
        <f>IF($E34&lt;&gt;"",'2_Coordonnées_demandeur'!$B$5,"")</f>
        <v/>
      </c>
      <c r="C34" s="17"/>
      <c r="D34" s="18"/>
      <c r="E34" s="18"/>
      <c r="F34" s="18"/>
      <c r="G34" s="18"/>
      <c r="H34" s="18"/>
      <c r="I34" s="18"/>
      <c r="J34" s="20"/>
      <c r="K34" s="22"/>
      <c r="L34" s="20"/>
      <c r="M34" s="22"/>
      <c r="N34" s="20"/>
      <c r="O34" s="24"/>
      <c r="P34" s="26"/>
      <c r="Q34" s="140">
        <f>IF(Table2[[#This Row],[Taux de change]]=0, P34, P34*O34)</f>
        <v>0</v>
      </c>
      <c r="R34"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34" s="141">
        <f>IFERROR(Table2[[#This Row],[Pourcentage subventionné]]*(Table2[[#This Row],[Prix unitaire (CHF)]]+VLOOKUP(Table2[[#This Row],[Catégorie de produit]], Alle_Förderbeiträge, 4,FALSE)),0)</f>
        <v>0</v>
      </c>
      <c r="T34" s="134">
        <f>IFERROR(ROUNDDOWN(IF(AND(K34="",Table2[[#This Row],[Catégorie de produit]]&lt;&gt;0),HinterlegteWerte!$J$2,
IF(K34&lt;=DATE(2021,12,31), VLOOKUP(C34,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34" s="142">
        <f t="shared" si="2"/>
        <v>0</v>
      </c>
      <c r="V34" s="142">
        <f t="shared" si="0"/>
        <v>0</v>
      </c>
    </row>
    <row r="35" spans="1:22" x14ac:dyDescent="0.25">
      <c r="A35" s="146" t="str">
        <f>IF($E35&lt;&gt;"",'2_Coordonnées_demandeur'!$B$4,"")</f>
        <v/>
      </c>
      <c r="B35" s="146" t="str">
        <f>IF($E35&lt;&gt;"",'2_Coordonnées_demandeur'!$B$5,"")</f>
        <v/>
      </c>
      <c r="C35" s="17"/>
      <c r="D35" s="18"/>
      <c r="E35" s="18"/>
      <c r="F35" s="18"/>
      <c r="G35" s="18"/>
      <c r="H35" s="18"/>
      <c r="I35" s="18"/>
      <c r="J35" s="20"/>
      <c r="K35" s="22"/>
      <c r="L35" s="20"/>
      <c r="M35" s="22"/>
      <c r="N35" s="20"/>
      <c r="O35" s="24"/>
      <c r="P35" s="26"/>
      <c r="Q35" s="140">
        <f>IF(Table2[[#This Row],[Taux de change]]=0, P35, P35*O35)</f>
        <v>0</v>
      </c>
      <c r="R35"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35" s="141">
        <f>IFERROR(Table2[[#This Row],[Pourcentage subventionné]]*(Table2[[#This Row],[Prix unitaire (CHF)]]+VLOOKUP(Table2[[#This Row],[Catégorie de produit]], Alle_Förderbeiträge, 4,FALSE)),0)</f>
        <v>0</v>
      </c>
      <c r="T35" s="134">
        <f>IFERROR(ROUNDDOWN(IF(AND(K35="",Table2[[#This Row],[Catégorie de produit]]&lt;&gt;0),HinterlegteWerte!$J$2,
IF(K35&lt;=DATE(2021,12,31), VLOOKUP(C35,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35" s="142">
        <f t="shared" si="2"/>
        <v>0</v>
      </c>
      <c r="V35" s="142">
        <f t="shared" si="0"/>
        <v>0</v>
      </c>
    </row>
    <row r="36" spans="1:22" x14ac:dyDescent="0.25">
      <c r="A36" s="146" t="str">
        <f>IF($E36&lt;&gt;"",'2_Coordonnées_demandeur'!$B$4,"")</f>
        <v/>
      </c>
      <c r="B36" s="146" t="str">
        <f>IF($E36&lt;&gt;"",'2_Coordonnées_demandeur'!$B$5,"")</f>
        <v/>
      </c>
      <c r="C36" s="17"/>
      <c r="D36" s="18"/>
      <c r="E36" s="18"/>
      <c r="F36" s="18"/>
      <c r="G36" s="18"/>
      <c r="H36" s="18"/>
      <c r="I36" s="18"/>
      <c r="J36" s="20"/>
      <c r="K36" s="22"/>
      <c r="L36" s="20"/>
      <c r="M36" s="22"/>
      <c r="N36" s="20"/>
      <c r="O36" s="24"/>
      <c r="P36" s="26"/>
      <c r="Q36" s="140">
        <f>IF(Table2[[#This Row],[Taux de change]]=0, P36, P36*O36)</f>
        <v>0</v>
      </c>
      <c r="R36"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36" s="141">
        <f>IFERROR(Table2[[#This Row],[Pourcentage subventionné]]*(Table2[[#This Row],[Prix unitaire (CHF)]]+VLOOKUP(Table2[[#This Row],[Catégorie de produit]], Alle_Förderbeiträge, 4,FALSE)),0)</f>
        <v>0</v>
      </c>
      <c r="T36" s="134">
        <f>IFERROR(ROUNDDOWN(IF(AND(K36="",Table2[[#This Row],[Catégorie de produit]]&lt;&gt;0),HinterlegteWerte!$J$2,
IF(K36&lt;=DATE(2021,12,31), VLOOKUP(C36,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36" s="142">
        <f t="shared" si="2"/>
        <v>0</v>
      </c>
      <c r="V36" s="142">
        <f t="shared" si="0"/>
        <v>0</v>
      </c>
    </row>
    <row r="37" spans="1:22" x14ac:dyDescent="0.25">
      <c r="A37" s="146" t="str">
        <f>IF($E37&lt;&gt;"",'2_Coordonnées_demandeur'!$B$4,"")</f>
        <v/>
      </c>
      <c r="B37" s="146" t="str">
        <f>IF($E37&lt;&gt;"",'2_Coordonnées_demandeur'!$B$5,"")</f>
        <v/>
      </c>
      <c r="C37" s="17"/>
      <c r="D37" s="18"/>
      <c r="E37" s="18"/>
      <c r="F37" s="18"/>
      <c r="G37" s="18"/>
      <c r="H37" s="18"/>
      <c r="I37" s="18"/>
      <c r="J37" s="20"/>
      <c r="K37" s="22"/>
      <c r="L37" s="20"/>
      <c r="M37" s="22"/>
      <c r="N37" s="20"/>
      <c r="O37" s="24"/>
      <c r="P37" s="26"/>
      <c r="Q37" s="140">
        <f>IF(Table2[[#This Row],[Taux de change]]=0, P37, P37*O37)</f>
        <v>0</v>
      </c>
      <c r="R37"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37" s="141">
        <f>IFERROR(Table2[[#This Row],[Pourcentage subventionné]]*(Table2[[#This Row],[Prix unitaire (CHF)]]+VLOOKUP(Table2[[#This Row],[Catégorie de produit]], Alle_Förderbeiträge, 4,FALSE)),0)</f>
        <v>0</v>
      </c>
      <c r="T37" s="134">
        <f>IFERROR(ROUNDDOWN(IF(AND(K37="",Table2[[#This Row],[Catégorie de produit]]&lt;&gt;0),HinterlegteWerte!$J$2,
IF(K37&lt;=DATE(2021,12,31), VLOOKUP(C37,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37" s="142">
        <f t="shared" si="2"/>
        <v>0</v>
      </c>
      <c r="V37" s="142">
        <f t="shared" si="0"/>
        <v>0</v>
      </c>
    </row>
    <row r="38" spans="1:22" x14ac:dyDescent="0.25">
      <c r="A38" s="146" t="str">
        <f>IF($E38&lt;&gt;"",'2_Coordonnées_demandeur'!$B$4,"")</f>
        <v/>
      </c>
      <c r="B38" s="146" t="str">
        <f>IF($E38&lt;&gt;"",'2_Coordonnées_demandeur'!$B$5,"")</f>
        <v/>
      </c>
      <c r="C38" s="17"/>
      <c r="D38" s="18"/>
      <c r="E38" s="18"/>
      <c r="F38" s="18"/>
      <c r="G38" s="18"/>
      <c r="H38" s="18"/>
      <c r="I38" s="18"/>
      <c r="J38" s="20"/>
      <c r="K38" s="22"/>
      <c r="L38" s="20"/>
      <c r="M38" s="22"/>
      <c r="N38" s="20"/>
      <c r="O38" s="24"/>
      <c r="P38" s="26"/>
      <c r="Q38" s="140">
        <f>IF(Table2[[#This Row],[Taux de change]]=0, P38, P38*O38)</f>
        <v>0</v>
      </c>
      <c r="R38"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38" s="141">
        <f>IFERROR(Table2[[#This Row],[Pourcentage subventionné]]*(Table2[[#This Row],[Prix unitaire (CHF)]]+VLOOKUP(Table2[[#This Row],[Catégorie de produit]], Alle_Förderbeiträge, 4,FALSE)),0)</f>
        <v>0</v>
      </c>
      <c r="T38" s="134">
        <f>IFERROR(ROUNDDOWN(IF(AND(K38="",Table2[[#This Row],[Catégorie de produit]]&lt;&gt;0),HinterlegteWerte!$J$2,
IF(K38&lt;=DATE(2021,12,31), VLOOKUP(C38,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38" s="142">
        <f t="shared" si="2"/>
        <v>0</v>
      </c>
      <c r="V38" s="142">
        <f t="shared" si="0"/>
        <v>0</v>
      </c>
    </row>
    <row r="39" spans="1:22" x14ac:dyDescent="0.25">
      <c r="A39" s="146" t="str">
        <f>IF($E39&lt;&gt;"",'2_Coordonnées_demandeur'!$B$4,"")</f>
        <v/>
      </c>
      <c r="B39" s="146" t="str">
        <f>IF($E39&lt;&gt;"",'2_Coordonnées_demandeur'!$B$5,"")</f>
        <v/>
      </c>
      <c r="C39" s="17"/>
      <c r="D39" s="18"/>
      <c r="E39" s="18"/>
      <c r="F39" s="18"/>
      <c r="G39" s="18"/>
      <c r="H39" s="18"/>
      <c r="I39" s="18"/>
      <c r="J39" s="20"/>
      <c r="K39" s="22"/>
      <c r="L39" s="20"/>
      <c r="M39" s="22"/>
      <c r="N39" s="20"/>
      <c r="O39" s="24"/>
      <c r="P39" s="26"/>
      <c r="Q39" s="140">
        <f>IF(Table2[[#This Row],[Taux de change]]=0, P39, P39*O39)</f>
        <v>0</v>
      </c>
      <c r="R39"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39" s="141">
        <f>IFERROR(Table2[[#This Row],[Pourcentage subventionné]]*(Table2[[#This Row],[Prix unitaire (CHF)]]+VLOOKUP(Table2[[#This Row],[Catégorie de produit]], Alle_Förderbeiträge, 4,FALSE)),0)</f>
        <v>0</v>
      </c>
      <c r="T39" s="134">
        <f>IFERROR(ROUNDDOWN(IF(AND(K39="",Table2[[#This Row],[Catégorie de produit]]&lt;&gt;0),HinterlegteWerte!$J$2,
IF(K39&lt;=DATE(2021,12,31), VLOOKUP(C39,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39" s="142">
        <f t="shared" si="2"/>
        <v>0</v>
      </c>
      <c r="V39" s="142">
        <f t="shared" si="0"/>
        <v>0</v>
      </c>
    </row>
    <row r="40" spans="1:22" x14ac:dyDescent="0.25">
      <c r="A40" s="146" t="str">
        <f>IF($E40&lt;&gt;"",'2_Coordonnées_demandeur'!$B$4,"")</f>
        <v/>
      </c>
      <c r="B40" s="146" t="str">
        <f>IF($E40&lt;&gt;"",'2_Coordonnées_demandeur'!$B$5,"")</f>
        <v/>
      </c>
      <c r="C40" s="17"/>
      <c r="D40" s="18"/>
      <c r="E40" s="18"/>
      <c r="F40" s="18"/>
      <c r="G40" s="18"/>
      <c r="H40" s="18"/>
      <c r="I40" s="18"/>
      <c r="J40" s="20"/>
      <c r="K40" s="22"/>
      <c r="L40" s="20"/>
      <c r="M40" s="22"/>
      <c r="N40" s="20"/>
      <c r="O40" s="24"/>
      <c r="P40" s="26"/>
      <c r="Q40" s="140">
        <f>IF(Table2[[#This Row],[Taux de change]]=0, P40, P40*O40)</f>
        <v>0</v>
      </c>
      <c r="R40"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40" s="141">
        <f>IFERROR(Table2[[#This Row],[Pourcentage subventionné]]*(Table2[[#This Row],[Prix unitaire (CHF)]]+VLOOKUP(Table2[[#This Row],[Catégorie de produit]], Alle_Förderbeiträge, 4,FALSE)),0)</f>
        <v>0</v>
      </c>
      <c r="T40" s="134">
        <f>IFERROR(ROUNDDOWN(IF(AND(K40="",Table2[[#This Row],[Catégorie de produit]]&lt;&gt;0),HinterlegteWerte!$J$2,
IF(K40&lt;=DATE(2021,12,31), VLOOKUP(C40,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40" s="142">
        <f t="shared" si="2"/>
        <v>0</v>
      </c>
      <c r="V40" s="142">
        <f t="shared" si="0"/>
        <v>0</v>
      </c>
    </row>
    <row r="41" spans="1:22" x14ac:dyDescent="0.25">
      <c r="A41" s="146" t="str">
        <f>IF($E41&lt;&gt;"",'2_Coordonnées_demandeur'!$B$4,"")</f>
        <v/>
      </c>
      <c r="B41" s="146" t="str">
        <f>IF($E41&lt;&gt;"",'2_Coordonnées_demandeur'!$B$5,"")</f>
        <v/>
      </c>
      <c r="C41" s="17"/>
      <c r="D41" s="18"/>
      <c r="E41" s="18"/>
      <c r="F41" s="18"/>
      <c r="G41" s="18"/>
      <c r="H41" s="18"/>
      <c r="I41" s="18"/>
      <c r="J41" s="20"/>
      <c r="K41" s="22"/>
      <c r="L41" s="20"/>
      <c r="M41" s="22"/>
      <c r="N41" s="20"/>
      <c r="O41" s="24"/>
      <c r="P41" s="26"/>
      <c r="Q41" s="140">
        <f>IF(Table2[[#This Row],[Taux de change]]=0, P41, P41*O41)</f>
        <v>0</v>
      </c>
      <c r="R41"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41" s="141">
        <f>IFERROR(Table2[[#This Row],[Pourcentage subventionné]]*(Table2[[#This Row],[Prix unitaire (CHF)]]+VLOOKUP(Table2[[#This Row],[Catégorie de produit]], Alle_Förderbeiträge, 4,FALSE)),0)</f>
        <v>0</v>
      </c>
      <c r="T41" s="134">
        <f>IFERROR(ROUNDDOWN(IF(AND(K41="",Table2[[#This Row],[Catégorie de produit]]&lt;&gt;0),HinterlegteWerte!$J$2,
IF(K41&lt;=DATE(2021,12,31), VLOOKUP(C41,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41" s="142">
        <f t="shared" si="2"/>
        <v>0</v>
      </c>
      <c r="V41" s="142">
        <f t="shared" si="0"/>
        <v>0</v>
      </c>
    </row>
    <row r="42" spans="1:22" x14ac:dyDescent="0.25">
      <c r="A42" s="146" t="str">
        <f>IF($E42&lt;&gt;"",'2_Coordonnées_demandeur'!$B$4,"")</f>
        <v/>
      </c>
      <c r="B42" s="146" t="str">
        <f>IF($E42&lt;&gt;"",'2_Coordonnées_demandeur'!$B$5,"")</f>
        <v/>
      </c>
      <c r="C42" s="17"/>
      <c r="D42" s="17"/>
      <c r="E42" s="17"/>
      <c r="F42" s="17"/>
      <c r="G42" s="17"/>
      <c r="H42" s="17"/>
      <c r="I42" s="17"/>
      <c r="J42" s="19"/>
      <c r="K42" s="21"/>
      <c r="L42" s="19"/>
      <c r="M42" s="21"/>
      <c r="N42" s="19"/>
      <c r="O42" s="23"/>
      <c r="P42" s="25"/>
      <c r="Q42" s="132">
        <f>IF(Table2[[#This Row],[Taux de change]]=0, P42, P42*O42)</f>
        <v>0</v>
      </c>
      <c r="R42"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42" s="139">
        <f>IFERROR(Table2[[#This Row],[Pourcentage subventionné]]*(Table2[[#This Row],[Prix unitaire (CHF)]]+VLOOKUP(Table2[[#This Row],[Catégorie de produit]], Alle_Förderbeiträge, 4,FALSE)),0)</f>
        <v>0</v>
      </c>
      <c r="T42" s="134">
        <f>IFERROR(ROUNDDOWN(IF(AND(K42="",Table2[[#This Row],[Catégorie de produit]]&lt;&gt;0),HinterlegteWerte!$J$2,
IF(K42&lt;=DATE(2021,12,31), VLOOKUP(C42,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42" s="134">
        <f t="shared" ref="U42:U86" si="3">MIN(T42,S42)</f>
        <v>0</v>
      </c>
      <c r="V42" s="134">
        <f t="shared" si="0"/>
        <v>0</v>
      </c>
    </row>
    <row r="43" spans="1:22" x14ac:dyDescent="0.25">
      <c r="A43" s="146" t="str">
        <f>IF($E43&lt;&gt;"",'2_Coordonnées_demandeur'!$B$4,"")</f>
        <v/>
      </c>
      <c r="B43" s="146" t="str">
        <f>IF($E43&lt;&gt;"",'2_Coordonnées_demandeur'!$B$5,"")</f>
        <v/>
      </c>
      <c r="C43" s="17"/>
      <c r="D43" s="18"/>
      <c r="E43" s="18"/>
      <c r="F43" s="18"/>
      <c r="G43" s="18"/>
      <c r="H43" s="18"/>
      <c r="I43" s="18"/>
      <c r="J43" s="20"/>
      <c r="K43" s="22"/>
      <c r="L43" s="20"/>
      <c r="M43" s="22"/>
      <c r="N43" s="20"/>
      <c r="O43" s="24"/>
      <c r="P43" s="26"/>
      <c r="Q43" s="140">
        <f>IF(Table2[[#This Row],[Taux de change]]=0, P43, P43*O43)</f>
        <v>0</v>
      </c>
      <c r="R43"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43" s="141">
        <f>IFERROR(Table2[[#This Row],[Pourcentage subventionné]]*(Table2[[#This Row],[Prix unitaire (CHF)]]+VLOOKUP(Table2[[#This Row],[Catégorie de produit]], Alle_Förderbeiträge, 4,FALSE)),0)</f>
        <v>0</v>
      </c>
      <c r="T43" s="134">
        <f>IFERROR(ROUNDDOWN(IF(AND(K43="",Table2[[#This Row],[Catégorie de produit]]&lt;&gt;0),HinterlegteWerte!$J$2,
IF(K43&lt;=DATE(2021,12,31), VLOOKUP(C43,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43" s="142">
        <f t="shared" si="3"/>
        <v>0</v>
      </c>
      <c r="V43" s="142">
        <f t="shared" si="0"/>
        <v>0</v>
      </c>
    </row>
    <row r="44" spans="1:22" x14ac:dyDescent="0.25">
      <c r="A44" s="146" t="str">
        <f>IF($E44&lt;&gt;"",'2_Coordonnées_demandeur'!$B$4,"")</f>
        <v/>
      </c>
      <c r="B44" s="146" t="str">
        <f>IF($E44&lt;&gt;"",'2_Coordonnées_demandeur'!$B$5,"")</f>
        <v/>
      </c>
      <c r="C44" s="17"/>
      <c r="D44" s="18"/>
      <c r="E44" s="18"/>
      <c r="F44" s="18"/>
      <c r="G44" s="18"/>
      <c r="H44" s="18"/>
      <c r="I44" s="18"/>
      <c r="J44" s="20"/>
      <c r="K44" s="22"/>
      <c r="L44" s="20"/>
      <c r="M44" s="22"/>
      <c r="N44" s="20"/>
      <c r="O44" s="24"/>
      <c r="P44" s="26"/>
      <c r="Q44" s="140">
        <f>IF(Table2[[#This Row],[Taux de change]]=0, P44, P44*O44)</f>
        <v>0</v>
      </c>
      <c r="R44"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44" s="141">
        <f>IFERROR(Table2[[#This Row],[Pourcentage subventionné]]*(Table2[[#This Row],[Prix unitaire (CHF)]]+VLOOKUP(Table2[[#This Row],[Catégorie de produit]], Alle_Förderbeiträge, 4,FALSE)),0)</f>
        <v>0</v>
      </c>
      <c r="T44" s="134">
        <f>IFERROR(ROUNDDOWN(IF(AND(K44="",Table2[[#This Row],[Catégorie de produit]]&lt;&gt;0),HinterlegteWerte!$J$2,
IF(K44&lt;=DATE(2021,12,31), VLOOKUP(C44,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44" s="142">
        <f t="shared" si="3"/>
        <v>0</v>
      </c>
      <c r="V44" s="142">
        <f t="shared" si="0"/>
        <v>0</v>
      </c>
    </row>
    <row r="45" spans="1:22" x14ac:dyDescent="0.25">
      <c r="A45" s="146" t="str">
        <f>IF($E45&lt;&gt;"",'2_Coordonnées_demandeur'!$B$4,"")</f>
        <v/>
      </c>
      <c r="B45" s="146" t="str">
        <f>IF($E45&lt;&gt;"",'2_Coordonnées_demandeur'!$B$5,"")</f>
        <v/>
      </c>
      <c r="C45" s="17"/>
      <c r="D45" s="18"/>
      <c r="E45" s="18"/>
      <c r="F45" s="18"/>
      <c r="G45" s="18"/>
      <c r="H45" s="18"/>
      <c r="I45" s="18"/>
      <c r="J45" s="20"/>
      <c r="K45" s="22"/>
      <c r="L45" s="20"/>
      <c r="M45" s="22"/>
      <c r="N45" s="20"/>
      <c r="O45" s="24"/>
      <c r="P45" s="26"/>
      <c r="Q45" s="140">
        <f>IF(Table2[[#This Row],[Taux de change]]=0, P45, P45*O45)</f>
        <v>0</v>
      </c>
      <c r="R45"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45" s="141">
        <f>IFERROR(Table2[[#This Row],[Pourcentage subventionné]]*(Table2[[#This Row],[Prix unitaire (CHF)]]+VLOOKUP(Table2[[#This Row],[Catégorie de produit]], Alle_Förderbeiträge, 4,FALSE)),0)</f>
        <v>0</v>
      </c>
      <c r="T45" s="134">
        <f>IFERROR(ROUNDDOWN(IF(AND(K45="",Table2[[#This Row],[Catégorie de produit]]&lt;&gt;0),HinterlegteWerte!$J$2,
IF(K45&lt;=DATE(2021,12,31), VLOOKUP(C45,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45" s="142">
        <f t="shared" si="3"/>
        <v>0</v>
      </c>
      <c r="V45" s="142">
        <f t="shared" si="0"/>
        <v>0</v>
      </c>
    </row>
    <row r="46" spans="1:22" x14ac:dyDescent="0.25">
      <c r="A46" s="146" t="str">
        <f>IF($E46&lt;&gt;"",'2_Coordonnées_demandeur'!$B$4,"")</f>
        <v/>
      </c>
      <c r="B46" s="146" t="str">
        <f>IF($E46&lt;&gt;"",'2_Coordonnées_demandeur'!$B$5,"")</f>
        <v/>
      </c>
      <c r="C46" s="17"/>
      <c r="D46" s="18"/>
      <c r="E46" s="18"/>
      <c r="F46" s="18"/>
      <c r="G46" s="18"/>
      <c r="H46" s="18"/>
      <c r="I46" s="18"/>
      <c r="J46" s="20"/>
      <c r="K46" s="22"/>
      <c r="L46" s="20"/>
      <c r="M46" s="22"/>
      <c r="N46" s="20"/>
      <c r="O46" s="24"/>
      <c r="P46" s="26"/>
      <c r="Q46" s="140">
        <f>IF(Table2[[#This Row],[Taux de change]]=0, P46, P46*O46)</f>
        <v>0</v>
      </c>
      <c r="R46"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46" s="141">
        <f>IFERROR(Table2[[#This Row],[Pourcentage subventionné]]*(Table2[[#This Row],[Prix unitaire (CHF)]]+VLOOKUP(Table2[[#This Row],[Catégorie de produit]], Alle_Förderbeiträge, 4,FALSE)),0)</f>
        <v>0</v>
      </c>
      <c r="T46" s="134">
        <f>IFERROR(ROUNDDOWN(IF(AND(K46="",Table2[[#This Row],[Catégorie de produit]]&lt;&gt;0),HinterlegteWerte!$J$2,
IF(K46&lt;=DATE(2021,12,31), VLOOKUP(C46,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46" s="142">
        <f t="shared" si="3"/>
        <v>0</v>
      </c>
      <c r="V46" s="142">
        <f t="shared" si="0"/>
        <v>0</v>
      </c>
    </row>
    <row r="47" spans="1:22" x14ac:dyDescent="0.25">
      <c r="A47" s="146" t="str">
        <f>IF($E47&lt;&gt;"",'2_Coordonnées_demandeur'!$B$4,"")</f>
        <v/>
      </c>
      <c r="B47" s="146" t="str">
        <f>IF($E47&lt;&gt;"",'2_Coordonnées_demandeur'!$B$5,"")</f>
        <v/>
      </c>
      <c r="C47" s="17"/>
      <c r="D47" s="18"/>
      <c r="E47" s="18"/>
      <c r="F47" s="18"/>
      <c r="G47" s="18"/>
      <c r="H47" s="18"/>
      <c r="I47" s="18"/>
      <c r="J47" s="20"/>
      <c r="K47" s="22"/>
      <c r="L47" s="20"/>
      <c r="M47" s="22"/>
      <c r="N47" s="20"/>
      <c r="O47" s="24"/>
      <c r="P47" s="26"/>
      <c r="Q47" s="140">
        <f>IF(Table2[[#This Row],[Taux de change]]=0, P47, P47*O47)</f>
        <v>0</v>
      </c>
      <c r="R47"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47" s="141">
        <f>IFERROR(Table2[[#This Row],[Pourcentage subventionné]]*(Table2[[#This Row],[Prix unitaire (CHF)]]+VLOOKUP(Table2[[#This Row],[Catégorie de produit]], Alle_Förderbeiträge, 4,FALSE)),0)</f>
        <v>0</v>
      </c>
      <c r="T47" s="134">
        <f>IFERROR(ROUNDDOWN(IF(AND(K47="",Table2[[#This Row],[Catégorie de produit]]&lt;&gt;0),HinterlegteWerte!$J$2,
IF(K47&lt;=DATE(2021,12,31), VLOOKUP(C47,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47" s="142">
        <f t="shared" si="3"/>
        <v>0</v>
      </c>
      <c r="V47" s="142">
        <f t="shared" si="0"/>
        <v>0</v>
      </c>
    </row>
    <row r="48" spans="1:22" x14ac:dyDescent="0.25">
      <c r="A48" s="146" t="str">
        <f>IF($E48&lt;&gt;"",'2_Coordonnées_demandeur'!$B$4,"")</f>
        <v/>
      </c>
      <c r="B48" s="146" t="str">
        <f>IF($E48&lt;&gt;"",'2_Coordonnées_demandeur'!$B$5,"")</f>
        <v/>
      </c>
      <c r="C48" s="17"/>
      <c r="D48" s="18"/>
      <c r="E48" s="18"/>
      <c r="F48" s="18"/>
      <c r="G48" s="18"/>
      <c r="H48" s="18"/>
      <c r="I48" s="18"/>
      <c r="J48" s="20"/>
      <c r="K48" s="22"/>
      <c r="L48" s="20"/>
      <c r="M48" s="22"/>
      <c r="N48" s="20"/>
      <c r="O48" s="24"/>
      <c r="P48" s="26"/>
      <c r="Q48" s="140">
        <f>IF(Table2[[#This Row],[Taux de change]]=0, P48, P48*O48)</f>
        <v>0</v>
      </c>
      <c r="R48"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48" s="141">
        <f>IFERROR(Table2[[#This Row],[Pourcentage subventionné]]*(Table2[[#This Row],[Prix unitaire (CHF)]]+VLOOKUP(Table2[[#This Row],[Catégorie de produit]], Alle_Förderbeiträge, 4,FALSE)),0)</f>
        <v>0</v>
      </c>
      <c r="T48" s="134">
        <f>IFERROR(ROUNDDOWN(IF(AND(K48="",Table2[[#This Row],[Catégorie de produit]]&lt;&gt;0),HinterlegteWerte!$J$2,
IF(K48&lt;=DATE(2021,12,31), VLOOKUP(C48,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48" s="142">
        <f t="shared" si="3"/>
        <v>0</v>
      </c>
      <c r="V48" s="142">
        <f t="shared" si="0"/>
        <v>0</v>
      </c>
    </row>
    <row r="49" spans="1:22" x14ac:dyDescent="0.25">
      <c r="A49" s="146" t="str">
        <f>IF($E49&lt;&gt;"",'2_Coordonnées_demandeur'!$B$4,"")</f>
        <v/>
      </c>
      <c r="B49" s="146" t="str">
        <f>IF($E49&lt;&gt;"",'2_Coordonnées_demandeur'!$B$5,"")</f>
        <v/>
      </c>
      <c r="C49" s="17"/>
      <c r="D49" s="18"/>
      <c r="E49" s="18"/>
      <c r="F49" s="18"/>
      <c r="G49" s="18"/>
      <c r="H49" s="18"/>
      <c r="I49" s="18"/>
      <c r="J49" s="20"/>
      <c r="K49" s="22"/>
      <c r="L49" s="20"/>
      <c r="M49" s="22"/>
      <c r="N49" s="20"/>
      <c r="O49" s="24"/>
      <c r="P49" s="26"/>
      <c r="Q49" s="140">
        <f>IF(Table2[[#This Row],[Taux de change]]=0, P49, P49*O49)</f>
        <v>0</v>
      </c>
      <c r="R49"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49" s="141">
        <f>IFERROR(Table2[[#This Row],[Pourcentage subventionné]]*(Table2[[#This Row],[Prix unitaire (CHF)]]+VLOOKUP(Table2[[#This Row],[Catégorie de produit]], Alle_Förderbeiträge, 4,FALSE)),0)</f>
        <v>0</v>
      </c>
      <c r="T49" s="134">
        <f>IFERROR(ROUNDDOWN(IF(AND(K49="",Table2[[#This Row],[Catégorie de produit]]&lt;&gt;0),HinterlegteWerte!$J$2,
IF(K49&lt;=DATE(2021,12,31), VLOOKUP(C49,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49" s="142">
        <f t="shared" si="3"/>
        <v>0</v>
      </c>
      <c r="V49" s="142">
        <f t="shared" si="0"/>
        <v>0</v>
      </c>
    </row>
    <row r="50" spans="1:22" x14ac:dyDescent="0.25">
      <c r="A50" s="146" t="str">
        <f>IF($E50&lt;&gt;"",'2_Coordonnées_demandeur'!$B$4,"")</f>
        <v/>
      </c>
      <c r="B50" s="146" t="str">
        <f>IF($E50&lt;&gt;"",'2_Coordonnées_demandeur'!$B$5,"")</f>
        <v/>
      </c>
      <c r="C50" s="17"/>
      <c r="D50" s="18"/>
      <c r="E50" s="18"/>
      <c r="F50" s="18"/>
      <c r="G50" s="18"/>
      <c r="H50" s="18"/>
      <c r="I50" s="18"/>
      <c r="J50" s="20"/>
      <c r="K50" s="22"/>
      <c r="L50" s="20"/>
      <c r="M50" s="22"/>
      <c r="N50" s="20"/>
      <c r="O50" s="24"/>
      <c r="P50" s="26"/>
      <c r="Q50" s="140">
        <f>IF(Table2[[#This Row],[Taux de change]]=0, P50, P50*O50)</f>
        <v>0</v>
      </c>
      <c r="R50"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50" s="141">
        <f>IFERROR(Table2[[#This Row],[Pourcentage subventionné]]*(Table2[[#This Row],[Prix unitaire (CHF)]]+VLOOKUP(Table2[[#This Row],[Catégorie de produit]], Alle_Förderbeiträge, 4,FALSE)),0)</f>
        <v>0</v>
      </c>
      <c r="T50" s="134">
        <f>IFERROR(ROUNDDOWN(IF(AND(K50="",Table2[[#This Row],[Catégorie de produit]]&lt;&gt;0),HinterlegteWerte!$J$2,
IF(K50&lt;=DATE(2021,12,31), VLOOKUP(C50,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50" s="142">
        <f t="shared" si="3"/>
        <v>0</v>
      </c>
      <c r="V50" s="142">
        <f t="shared" si="0"/>
        <v>0</v>
      </c>
    </row>
    <row r="51" spans="1:22" x14ac:dyDescent="0.25">
      <c r="A51" s="146" t="str">
        <f>IF($E51&lt;&gt;"",'2_Coordonnées_demandeur'!$B$4,"")</f>
        <v/>
      </c>
      <c r="B51" s="146" t="str">
        <f>IF($E51&lt;&gt;"",'2_Coordonnées_demandeur'!$B$5,"")</f>
        <v/>
      </c>
      <c r="C51" s="17"/>
      <c r="D51" s="18"/>
      <c r="E51" s="18"/>
      <c r="F51" s="18"/>
      <c r="G51" s="18"/>
      <c r="H51" s="18"/>
      <c r="I51" s="18"/>
      <c r="J51" s="20"/>
      <c r="K51" s="22"/>
      <c r="L51" s="20"/>
      <c r="M51" s="22"/>
      <c r="N51" s="20"/>
      <c r="O51" s="24"/>
      <c r="P51" s="26"/>
      <c r="Q51" s="140">
        <f>IF(Table2[[#This Row],[Taux de change]]=0, P51, P51*O51)</f>
        <v>0</v>
      </c>
      <c r="R51"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51" s="141">
        <f>IFERROR(Table2[[#This Row],[Pourcentage subventionné]]*(Table2[[#This Row],[Prix unitaire (CHF)]]+VLOOKUP(Table2[[#This Row],[Catégorie de produit]], Alle_Förderbeiträge, 4,FALSE)),0)</f>
        <v>0</v>
      </c>
      <c r="T51" s="134">
        <f>IFERROR(ROUNDDOWN(IF(AND(K51="",Table2[[#This Row],[Catégorie de produit]]&lt;&gt;0),HinterlegteWerte!$J$2,
IF(K51&lt;=DATE(2021,12,31), VLOOKUP(C51,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51" s="142">
        <f t="shared" si="3"/>
        <v>0</v>
      </c>
      <c r="V51" s="142">
        <f t="shared" si="0"/>
        <v>0</v>
      </c>
    </row>
    <row r="52" spans="1:22" x14ac:dyDescent="0.25">
      <c r="A52" s="146" t="str">
        <f>IF($E52&lt;&gt;"",'2_Coordonnées_demandeur'!$B$4,"")</f>
        <v/>
      </c>
      <c r="B52" s="146" t="str">
        <f>IF($E52&lt;&gt;"",'2_Coordonnées_demandeur'!$B$5,"")</f>
        <v/>
      </c>
      <c r="C52" s="17"/>
      <c r="D52" s="18"/>
      <c r="E52" s="18"/>
      <c r="F52" s="18"/>
      <c r="G52" s="18"/>
      <c r="H52" s="18"/>
      <c r="I52" s="18"/>
      <c r="J52" s="20"/>
      <c r="K52" s="22"/>
      <c r="L52" s="20"/>
      <c r="M52" s="22"/>
      <c r="N52" s="20"/>
      <c r="O52" s="24"/>
      <c r="P52" s="26"/>
      <c r="Q52" s="140">
        <f>IF(Table2[[#This Row],[Taux de change]]=0, P52, P52*O52)</f>
        <v>0</v>
      </c>
      <c r="R52"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52" s="141">
        <f>IFERROR(Table2[[#This Row],[Pourcentage subventionné]]*(Table2[[#This Row],[Prix unitaire (CHF)]]+VLOOKUP(Table2[[#This Row],[Catégorie de produit]], Alle_Förderbeiträge, 4,FALSE)),0)</f>
        <v>0</v>
      </c>
      <c r="T52" s="134">
        <f>IFERROR(ROUNDDOWN(IF(AND(K52="",Table2[[#This Row],[Catégorie de produit]]&lt;&gt;0),HinterlegteWerte!$J$2,
IF(K52&lt;=DATE(2021,12,31), VLOOKUP(C52,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52" s="142">
        <f t="shared" si="3"/>
        <v>0</v>
      </c>
      <c r="V52" s="142">
        <f t="shared" si="0"/>
        <v>0</v>
      </c>
    </row>
    <row r="53" spans="1:22" x14ac:dyDescent="0.25">
      <c r="A53" s="146" t="str">
        <f>IF($E53&lt;&gt;"",'2_Coordonnées_demandeur'!$B$4,"")</f>
        <v/>
      </c>
      <c r="B53" s="146" t="str">
        <f>IF($E53&lt;&gt;"",'2_Coordonnées_demandeur'!$B$5,"")</f>
        <v/>
      </c>
      <c r="C53" s="17"/>
      <c r="D53" s="18"/>
      <c r="E53" s="18"/>
      <c r="F53" s="18"/>
      <c r="G53" s="18"/>
      <c r="H53" s="18"/>
      <c r="I53" s="18"/>
      <c r="J53" s="20"/>
      <c r="K53" s="22"/>
      <c r="L53" s="20"/>
      <c r="M53" s="22"/>
      <c r="N53" s="20"/>
      <c r="O53" s="24"/>
      <c r="P53" s="26"/>
      <c r="Q53" s="140">
        <f>IF(Table2[[#This Row],[Taux de change]]=0, P53, P53*O53)</f>
        <v>0</v>
      </c>
      <c r="R53"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53" s="141">
        <f>IFERROR(Table2[[#This Row],[Pourcentage subventionné]]*(Table2[[#This Row],[Prix unitaire (CHF)]]+VLOOKUP(Table2[[#This Row],[Catégorie de produit]], Alle_Förderbeiträge, 4,FALSE)),0)</f>
        <v>0</v>
      </c>
      <c r="T53" s="134">
        <f>IFERROR(ROUNDDOWN(IF(AND(K53="",Table2[[#This Row],[Catégorie de produit]]&lt;&gt;0),HinterlegteWerte!$J$2,
IF(K53&lt;=DATE(2021,12,31), VLOOKUP(C53,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53" s="142">
        <f t="shared" si="3"/>
        <v>0</v>
      </c>
      <c r="V53" s="142">
        <f t="shared" si="0"/>
        <v>0</v>
      </c>
    </row>
    <row r="54" spans="1:22" x14ac:dyDescent="0.25">
      <c r="A54" s="146" t="str">
        <f>IF($E54&lt;&gt;"",'2_Coordonnées_demandeur'!$B$4,"")</f>
        <v/>
      </c>
      <c r="B54" s="146" t="str">
        <f>IF($E54&lt;&gt;"",'2_Coordonnées_demandeur'!$B$5,"")</f>
        <v/>
      </c>
      <c r="C54" s="17"/>
      <c r="D54" s="18"/>
      <c r="E54" s="18"/>
      <c r="F54" s="18"/>
      <c r="G54" s="18"/>
      <c r="H54" s="18"/>
      <c r="I54" s="18"/>
      <c r="J54" s="20"/>
      <c r="K54" s="22"/>
      <c r="L54" s="20"/>
      <c r="M54" s="22"/>
      <c r="N54" s="20"/>
      <c r="O54" s="24"/>
      <c r="P54" s="26"/>
      <c r="Q54" s="140">
        <f>IF(Table2[[#This Row],[Taux de change]]=0, P54, P54*O54)</f>
        <v>0</v>
      </c>
      <c r="R54"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54" s="141">
        <f>IFERROR(Table2[[#This Row],[Pourcentage subventionné]]*(Table2[[#This Row],[Prix unitaire (CHF)]]+VLOOKUP(Table2[[#This Row],[Catégorie de produit]], Alle_Förderbeiträge, 4,FALSE)),0)</f>
        <v>0</v>
      </c>
      <c r="T54" s="134">
        <f>IFERROR(ROUNDDOWN(IF(AND(K54="",Table2[[#This Row],[Catégorie de produit]]&lt;&gt;0),HinterlegteWerte!$J$2,
IF(K54&lt;=DATE(2021,12,31), VLOOKUP(C54,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54" s="142">
        <f t="shared" si="3"/>
        <v>0</v>
      </c>
      <c r="V54" s="142">
        <f t="shared" si="0"/>
        <v>0</v>
      </c>
    </row>
    <row r="55" spans="1:22" x14ac:dyDescent="0.25">
      <c r="A55" s="146" t="str">
        <f>IF($E55&lt;&gt;"",'2_Coordonnées_demandeur'!$B$4,"")</f>
        <v/>
      </c>
      <c r="B55" s="146" t="str">
        <f>IF($E55&lt;&gt;"",'2_Coordonnées_demandeur'!$B$5,"")</f>
        <v/>
      </c>
      <c r="C55" s="17"/>
      <c r="D55" s="18"/>
      <c r="E55" s="18"/>
      <c r="F55" s="18"/>
      <c r="G55" s="18"/>
      <c r="H55" s="18"/>
      <c r="I55" s="18"/>
      <c r="J55" s="20"/>
      <c r="K55" s="22"/>
      <c r="L55" s="20"/>
      <c r="M55" s="22"/>
      <c r="N55" s="20"/>
      <c r="O55" s="24"/>
      <c r="P55" s="26"/>
      <c r="Q55" s="140">
        <f>IF(Table2[[#This Row],[Taux de change]]=0, P55, P55*O55)</f>
        <v>0</v>
      </c>
      <c r="R55"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55" s="141">
        <f>IFERROR(Table2[[#This Row],[Pourcentage subventionné]]*(Table2[[#This Row],[Prix unitaire (CHF)]]+VLOOKUP(Table2[[#This Row],[Catégorie de produit]], Alle_Förderbeiträge, 4,FALSE)),0)</f>
        <v>0</v>
      </c>
      <c r="T55" s="134">
        <f>IFERROR(ROUNDDOWN(IF(AND(K55="",Table2[[#This Row],[Catégorie de produit]]&lt;&gt;0),HinterlegteWerte!$J$2,
IF(K55&lt;=DATE(2021,12,31), VLOOKUP(C55,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55" s="142">
        <f t="shared" si="3"/>
        <v>0</v>
      </c>
      <c r="V55" s="142">
        <f t="shared" si="0"/>
        <v>0</v>
      </c>
    </row>
    <row r="56" spans="1:22" x14ac:dyDescent="0.25">
      <c r="A56" s="146" t="str">
        <f>IF($E56&lt;&gt;"",'2_Coordonnées_demandeur'!$B$4,"")</f>
        <v/>
      </c>
      <c r="B56" s="146" t="str">
        <f>IF($E56&lt;&gt;"",'2_Coordonnées_demandeur'!$B$5,"")</f>
        <v/>
      </c>
      <c r="C56" s="17"/>
      <c r="D56" s="18"/>
      <c r="E56" s="18"/>
      <c r="F56" s="18"/>
      <c r="G56" s="18"/>
      <c r="H56" s="18"/>
      <c r="I56" s="18"/>
      <c r="J56" s="20"/>
      <c r="K56" s="22"/>
      <c r="L56" s="20"/>
      <c r="M56" s="22"/>
      <c r="N56" s="20"/>
      <c r="O56" s="24"/>
      <c r="P56" s="26"/>
      <c r="Q56" s="140">
        <f>IF(Table2[[#This Row],[Taux de change]]=0, P56, P56*O56)</f>
        <v>0</v>
      </c>
      <c r="R56"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56" s="141">
        <f>IFERROR(Table2[[#This Row],[Pourcentage subventionné]]*(Table2[[#This Row],[Prix unitaire (CHF)]]+VLOOKUP(Table2[[#This Row],[Catégorie de produit]], Alle_Förderbeiträge, 4,FALSE)),0)</f>
        <v>0</v>
      </c>
      <c r="T56" s="134">
        <f>IFERROR(ROUNDDOWN(IF(AND(K56="",Table2[[#This Row],[Catégorie de produit]]&lt;&gt;0),HinterlegteWerte!$J$2,
IF(K56&lt;=DATE(2021,12,31), VLOOKUP(C56,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56" s="142">
        <f t="shared" si="3"/>
        <v>0</v>
      </c>
      <c r="V56" s="142">
        <f t="shared" si="0"/>
        <v>0</v>
      </c>
    </row>
    <row r="57" spans="1:22" x14ac:dyDescent="0.25">
      <c r="A57" s="146" t="str">
        <f>IF($E57&lt;&gt;"",'2_Coordonnées_demandeur'!$B$4,"")</f>
        <v/>
      </c>
      <c r="B57" s="146" t="str">
        <f>IF($E57&lt;&gt;"",'2_Coordonnées_demandeur'!$B$5,"")</f>
        <v/>
      </c>
      <c r="C57" s="17"/>
      <c r="D57" s="18"/>
      <c r="E57" s="18"/>
      <c r="F57" s="18"/>
      <c r="G57" s="18"/>
      <c r="H57" s="18"/>
      <c r="I57" s="18"/>
      <c r="J57" s="20"/>
      <c r="K57" s="22"/>
      <c r="L57" s="20"/>
      <c r="M57" s="22"/>
      <c r="N57" s="20"/>
      <c r="O57" s="24"/>
      <c r="P57" s="26"/>
      <c r="Q57" s="140">
        <f>IF(Table2[[#This Row],[Taux de change]]=0, P57, P57*O57)</f>
        <v>0</v>
      </c>
      <c r="R57"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57" s="141">
        <f>IFERROR(Table2[[#This Row],[Pourcentage subventionné]]*(Table2[[#This Row],[Prix unitaire (CHF)]]+VLOOKUP(Table2[[#This Row],[Catégorie de produit]], Alle_Förderbeiträge, 4,FALSE)),0)</f>
        <v>0</v>
      </c>
      <c r="T57" s="134">
        <f>IFERROR(ROUNDDOWN(IF(AND(K57="",Table2[[#This Row],[Catégorie de produit]]&lt;&gt;0),HinterlegteWerte!$J$2,
IF(K57&lt;=DATE(2021,12,31), VLOOKUP(C57,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57" s="142">
        <f t="shared" si="3"/>
        <v>0</v>
      </c>
      <c r="V57" s="142">
        <f t="shared" si="0"/>
        <v>0</v>
      </c>
    </row>
    <row r="58" spans="1:22" x14ac:dyDescent="0.25">
      <c r="A58" s="146" t="str">
        <f>IF($E58&lt;&gt;"",'2_Coordonnées_demandeur'!$B$4,"")</f>
        <v/>
      </c>
      <c r="B58" s="146" t="str">
        <f>IF($E58&lt;&gt;"",'2_Coordonnées_demandeur'!$B$5,"")</f>
        <v/>
      </c>
      <c r="C58" s="17"/>
      <c r="D58" s="18"/>
      <c r="E58" s="18"/>
      <c r="F58" s="18"/>
      <c r="G58" s="18"/>
      <c r="H58" s="18"/>
      <c r="I58" s="18"/>
      <c r="J58" s="20"/>
      <c r="K58" s="22"/>
      <c r="L58" s="20"/>
      <c r="M58" s="22"/>
      <c r="N58" s="20"/>
      <c r="O58" s="24"/>
      <c r="P58" s="26"/>
      <c r="Q58" s="140">
        <f>IF(Table2[[#This Row],[Taux de change]]=0, P58, P58*O58)</f>
        <v>0</v>
      </c>
      <c r="R58"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58" s="141">
        <f>IFERROR(Table2[[#This Row],[Pourcentage subventionné]]*(Table2[[#This Row],[Prix unitaire (CHF)]]+VLOOKUP(Table2[[#This Row],[Catégorie de produit]], Alle_Förderbeiträge, 4,FALSE)),0)</f>
        <v>0</v>
      </c>
      <c r="T58" s="134">
        <f>IFERROR(ROUNDDOWN(IF(AND(K58="",Table2[[#This Row],[Catégorie de produit]]&lt;&gt;0),HinterlegteWerte!$J$2,
IF(K58&lt;=DATE(2021,12,31), VLOOKUP(C58,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58" s="142">
        <f t="shared" si="3"/>
        <v>0</v>
      </c>
      <c r="V58" s="142">
        <f t="shared" si="0"/>
        <v>0</v>
      </c>
    </row>
    <row r="59" spans="1:22" x14ac:dyDescent="0.25">
      <c r="A59" s="146" t="str">
        <f>IF($E59&lt;&gt;"",'2_Coordonnées_demandeur'!$B$4,"")</f>
        <v/>
      </c>
      <c r="B59" s="146" t="str">
        <f>IF($E59&lt;&gt;"",'2_Coordonnées_demandeur'!$B$5,"")</f>
        <v/>
      </c>
      <c r="C59" s="17"/>
      <c r="D59" s="18"/>
      <c r="E59" s="18"/>
      <c r="F59" s="18"/>
      <c r="G59" s="18"/>
      <c r="H59" s="18"/>
      <c r="I59" s="18"/>
      <c r="J59" s="20"/>
      <c r="K59" s="22"/>
      <c r="L59" s="20"/>
      <c r="M59" s="22"/>
      <c r="N59" s="20"/>
      <c r="O59" s="24"/>
      <c r="P59" s="26"/>
      <c r="Q59" s="140">
        <f>IF(Table2[[#This Row],[Taux de change]]=0, P59, P59*O59)</f>
        <v>0</v>
      </c>
      <c r="R59"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59" s="141">
        <f>IFERROR(Table2[[#This Row],[Pourcentage subventionné]]*(Table2[[#This Row],[Prix unitaire (CHF)]]+VLOOKUP(Table2[[#This Row],[Catégorie de produit]], Alle_Förderbeiträge, 4,FALSE)),0)</f>
        <v>0</v>
      </c>
      <c r="T59" s="134">
        <f>IFERROR(ROUNDDOWN(IF(AND(K59="",Table2[[#This Row],[Catégorie de produit]]&lt;&gt;0),HinterlegteWerte!$J$2,
IF(K59&lt;=DATE(2021,12,31), VLOOKUP(C59,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59" s="142">
        <f t="shared" si="3"/>
        <v>0</v>
      </c>
      <c r="V59" s="142">
        <f t="shared" si="0"/>
        <v>0</v>
      </c>
    </row>
    <row r="60" spans="1:22" x14ac:dyDescent="0.25">
      <c r="A60" s="146" t="str">
        <f>IF($E60&lt;&gt;"",'2_Coordonnées_demandeur'!$B$4,"")</f>
        <v/>
      </c>
      <c r="B60" s="146" t="str">
        <f>IF($E60&lt;&gt;"",'2_Coordonnées_demandeur'!$B$5,"")</f>
        <v/>
      </c>
      <c r="C60" s="17"/>
      <c r="D60" s="18"/>
      <c r="E60" s="18"/>
      <c r="F60" s="18"/>
      <c r="G60" s="18"/>
      <c r="H60" s="18"/>
      <c r="I60" s="18"/>
      <c r="J60" s="20"/>
      <c r="K60" s="22"/>
      <c r="L60" s="20"/>
      <c r="M60" s="22"/>
      <c r="N60" s="20"/>
      <c r="O60" s="24"/>
      <c r="P60" s="26"/>
      <c r="Q60" s="140">
        <f>IF(Table2[[#This Row],[Taux de change]]=0, P60, P60*O60)</f>
        <v>0</v>
      </c>
      <c r="R60"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60" s="141">
        <f>IFERROR(Table2[[#This Row],[Pourcentage subventionné]]*(Table2[[#This Row],[Prix unitaire (CHF)]]+VLOOKUP(Table2[[#This Row],[Catégorie de produit]], Alle_Förderbeiträge, 4,FALSE)),0)</f>
        <v>0</v>
      </c>
      <c r="T60" s="134">
        <f>IFERROR(ROUNDDOWN(IF(AND(K60="",Table2[[#This Row],[Catégorie de produit]]&lt;&gt;0),HinterlegteWerte!$J$2,
IF(K60&lt;=DATE(2021,12,31), VLOOKUP(C60,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60" s="142">
        <f t="shared" si="3"/>
        <v>0</v>
      </c>
      <c r="V60" s="142">
        <f t="shared" si="0"/>
        <v>0</v>
      </c>
    </row>
    <row r="61" spans="1:22" x14ac:dyDescent="0.25">
      <c r="A61" s="146" t="str">
        <f>IF($E61&lt;&gt;"",'2_Coordonnées_demandeur'!$B$4,"")</f>
        <v/>
      </c>
      <c r="B61" s="146" t="str">
        <f>IF($E61&lt;&gt;"",'2_Coordonnées_demandeur'!$B$5,"")</f>
        <v/>
      </c>
      <c r="C61" s="17"/>
      <c r="D61" s="18"/>
      <c r="E61" s="18"/>
      <c r="F61" s="18"/>
      <c r="G61" s="18"/>
      <c r="H61" s="18"/>
      <c r="I61" s="18"/>
      <c r="J61" s="20"/>
      <c r="K61" s="22"/>
      <c r="L61" s="20"/>
      <c r="M61" s="22"/>
      <c r="N61" s="20"/>
      <c r="O61" s="24"/>
      <c r="P61" s="26"/>
      <c r="Q61" s="140">
        <f>IF(Table2[[#This Row],[Taux de change]]=0, P61, P61*O61)</f>
        <v>0</v>
      </c>
      <c r="R61"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61" s="141">
        <f>IFERROR(Table2[[#This Row],[Pourcentage subventionné]]*(Table2[[#This Row],[Prix unitaire (CHF)]]+VLOOKUP(Table2[[#This Row],[Catégorie de produit]], Alle_Förderbeiträge, 4,FALSE)),0)</f>
        <v>0</v>
      </c>
      <c r="T61" s="134">
        <f>IFERROR(ROUNDDOWN(IF(AND(K61="",Table2[[#This Row],[Catégorie de produit]]&lt;&gt;0),HinterlegteWerte!$J$2,
IF(K61&lt;=DATE(2021,12,31), VLOOKUP(C61,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61" s="142">
        <f t="shared" si="3"/>
        <v>0</v>
      </c>
      <c r="V61" s="142">
        <f t="shared" si="0"/>
        <v>0</v>
      </c>
    </row>
    <row r="62" spans="1:22" x14ac:dyDescent="0.25">
      <c r="A62" s="146" t="str">
        <f>IF($E62&lt;&gt;"",'2_Coordonnées_demandeur'!$B$4,"")</f>
        <v/>
      </c>
      <c r="B62" s="146" t="str">
        <f>IF($E62&lt;&gt;"",'2_Coordonnées_demandeur'!$B$5,"")</f>
        <v/>
      </c>
      <c r="C62" s="17"/>
      <c r="D62" s="18"/>
      <c r="E62" s="18"/>
      <c r="F62" s="18"/>
      <c r="G62" s="18"/>
      <c r="H62" s="18"/>
      <c r="I62" s="18"/>
      <c r="J62" s="20"/>
      <c r="K62" s="22"/>
      <c r="L62" s="20"/>
      <c r="M62" s="22"/>
      <c r="N62" s="20"/>
      <c r="O62" s="24"/>
      <c r="P62" s="26"/>
      <c r="Q62" s="140">
        <f>IF(Table2[[#This Row],[Taux de change]]=0, P62, P62*O62)</f>
        <v>0</v>
      </c>
      <c r="R62"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62" s="141">
        <f>IFERROR(Table2[[#This Row],[Pourcentage subventionné]]*(Table2[[#This Row],[Prix unitaire (CHF)]]+VLOOKUP(Table2[[#This Row],[Catégorie de produit]], Alle_Förderbeiträge, 4,FALSE)),0)</f>
        <v>0</v>
      </c>
      <c r="T62" s="134">
        <f>IFERROR(ROUNDDOWN(IF(AND(K62="",Table2[[#This Row],[Catégorie de produit]]&lt;&gt;0),HinterlegteWerte!$J$2,
IF(K62&lt;=DATE(2021,12,31), VLOOKUP(C62,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62" s="142">
        <f t="shared" si="3"/>
        <v>0</v>
      </c>
      <c r="V62" s="142">
        <f t="shared" si="0"/>
        <v>0</v>
      </c>
    </row>
    <row r="63" spans="1:22" x14ac:dyDescent="0.25">
      <c r="A63" s="146" t="str">
        <f>IF($E63&lt;&gt;"",'2_Coordonnées_demandeur'!$B$4,"")</f>
        <v/>
      </c>
      <c r="B63" s="146" t="str">
        <f>IF($E63&lt;&gt;"",'2_Coordonnées_demandeur'!$B$5,"")</f>
        <v/>
      </c>
      <c r="C63" s="17"/>
      <c r="D63" s="18"/>
      <c r="E63" s="18"/>
      <c r="F63" s="18"/>
      <c r="G63" s="18"/>
      <c r="H63" s="18"/>
      <c r="I63" s="18"/>
      <c r="J63" s="20"/>
      <c r="K63" s="22"/>
      <c r="L63" s="20"/>
      <c r="M63" s="22"/>
      <c r="N63" s="20"/>
      <c r="O63" s="24"/>
      <c r="P63" s="26"/>
      <c r="Q63" s="140">
        <f>IF(Table2[[#This Row],[Taux de change]]=0, P63, P63*O63)</f>
        <v>0</v>
      </c>
      <c r="R63"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63" s="141">
        <f>IFERROR(Table2[[#This Row],[Pourcentage subventionné]]*(Table2[[#This Row],[Prix unitaire (CHF)]]+VLOOKUP(Table2[[#This Row],[Catégorie de produit]], Alle_Förderbeiträge, 4,FALSE)),0)</f>
        <v>0</v>
      </c>
      <c r="T63" s="134">
        <f>IFERROR(ROUNDDOWN(IF(AND(K63="",Table2[[#This Row],[Catégorie de produit]]&lt;&gt;0),HinterlegteWerte!$J$2,
IF(K63&lt;=DATE(2021,12,31), VLOOKUP(C63,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63" s="142">
        <f t="shared" si="3"/>
        <v>0</v>
      </c>
      <c r="V63" s="142">
        <f t="shared" si="0"/>
        <v>0</v>
      </c>
    </row>
    <row r="64" spans="1:22" x14ac:dyDescent="0.25">
      <c r="A64" s="146" t="str">
        <f>IF($E64&lt;&gt;"",'2_Coordonnées_demandeur'!$B$4,"")</f>
        <v/>
      </c>
      <c r="B64" s="146" t="str">
        <f>IF($E64&lt;&gt;"",'2_Coordonnées_demandeur'!$B$5,"")</f>
        <v/>
      </c>
      <c r="C64" s="17"/>
      <c r="D64" s="18"/>
      <c r="E64" s="18"/>
      <c r="F64" s="18"/>
      <c r="G64" s="18"/>
      <c r="H64" s="18"/>
      <c r="I64" s="18"/>
      <c r="J64" s="20"/>
      <c r="K64" s="22"/>
      <c r="L64" s="20"/>
      <c r="M64" s="22"/>
      <c r="N64" s="20"/>
      <c r="O64" s="24"/>
      <c r="P64" s="26"/>
      <c r="Q64" s="140">
        <f>IF(Table2[[#This Row],[Taux de change]]=0, P64, P64*O64)</f>
        <v>0</v>
      </c>
      <c r="R64"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64" s="141">
        <f>IFERROR(Table2[[#This Row],[Pourcentage subventionné]]*(Table2[[#This Row],[Prix unitaire (CHF)]]+VLOOKUP(Table2[[#This Row],[Catégorie de produit]], Alle_Förderbeiträge, 4,FALSE)),0)</f>
        <v>0</v>
      </c>
      <c r="T64" s="134">
        <f>IFERROR(ROUNDDOWN(IF(AND(K64="",Table2[[#This Row],[Catégorie de produit]]&lt;&gt;0),HinterlegteWerte!$J$2,
IF(K64&lt;=DATE(2021,12,31), VLOOKUP(C64,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64" s="142">
        <f t="shared" si="3"/>
        <v>0</v>
      </c>
      <c r="V64" s="142">
        <f t="shared" si="0"/>
        <v>0</v>
      </c>
    </row>
    <row r="65" spans="1:22" x14ac:dyDescent="0.25">
      <c r="A65" s="146" t="str">
        <f>IF($E65&lt;&gt;"",'2_Coordonnées_demandeur'!$B$4,"")</f>
        <v/>
      </c>
      <c r="B65" s="146" t="str">
        <f>IF($E65&lt;&gt;"",'2_Coordonnées_demandeur'!$B$5,"")</f>
        <v/>
      </c>
      <c r="C65" s="17"/>
      <c r="D65" s="18"/>
      <c r="E65" s="18"/>
      <c r="F65" s="18"/>
      <c r="G65" s="18"/>
      <c r="H65" s="18"/>
      <c r="I65" s="18"/>
      <c r="J65" s="20"/>
      <c r="K65" s="22"/>
      <c r="L65" s="20"/>
      <c r="M65" s="22"/>
      <c r="N65" s="20"/>
      <c r="O65" s="24"/>
      <c r="P65" s="26"/>
      <c r="Q65" s="140">
        <f>IF(Table2[[#This Row],[Taux de change]]=0, P65, P65*O65)</f>
        <v>0</v>
      </c>
      <c r="R65"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65" s="141">
        <f>IFERROR(Table2[[#This Row],[Pourcentage subventionné]]*(Table2[[#This Row],[Prix unitaire (CHF)]]+VLOOKUP(Table2[[#This Row],[Catégorie de produit]], Alle_Förderbeiträge, 4,FALSE)),0)</f>
        <v>0</v>
      </c>
      <c r="T65" s="134">
        <f>IFERROR(ROUNDDOWN(IF(AND(K65="",Table2[[#This Row],[Catégorie de produit]]&lt;&gt;0),HinterlegteWerte!$J$2,
IF(K65&lt;=DATE(2021,12,31), VLOOKUP(C65,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65" s="142">
        <f t="shared" si="3"/>
        <v>0</v>
      </c>
      <c r="V65" s="142">
        <f t="shared" si="0"/>
        <v>0</v>
      </c>
    </row>
    <row r="66" spans="1:22" x14ac:dyDescent="0.25">
      <c r="A66" s="146" t="str">
        <f>IF($E66&lt;&gt;"",'2_Coordonnées_demandeur'!$B$4,"")</f>
        <v/>
      </c>
      <c r="B66" s="146" t="str">
        <f>IF($E66&lt;&gt;"",'2_Coordonnées_demandeur'!$B$5,"")</f>
        <v/>
      </c>
      <c r="C66" s="17"/>
      <c r="D66" s="18"/>
      <c r="E66" s="18"/>
      <c r="F66" s="18"/>
      <c r="G66" s="18"/>
      <c r="H66" s="18"/>
      <c r="I66" s="18"/>
      <c r="J66" s="20"/>
      <c r="K66" s="22"/>
      <c r="L66" s="20"/>
      <c r="M66" s="22"/>
      <c r="N66" s="20"/>
      <c r="O66" s="24"/>
      <c r="P66" s="26"/>
      <c r="Q66" s="140">
        <f>IF(Table2[[#This Row],[Taux de change]]=0, P66, P66*O66)</f>
        <v>0</v>
      </c>
      <c r="R66"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66" s="141">
        <f>IFERROR(Table2[[#This Row],[Pourcentage subventionné]]*(Table2[[#This Row],[Prix unitaire (CHF)]]+VLOOKUP(Table2[[#This Row],[Catégorie de produit]], Alle_Förderbeiträge, 4,FALSE)),0)</f>
        <v>0</v>
      </c>
      <c r="T66" s="134">
        <f>IFERROR(ROUNDDOWN(IF(AND(K66="",Table2[[#This Row],[Catégorie de produit]]&lt;&gt;0),HinterlegteWerte!$J$2,
IF(K66&lt;=DATE(2021,12,31), VLOOKUP(C66,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66" s="142">
        <f t="shared" si="3"/>
        <v>0</v>
      </c>
      <c r="V66" s="142">
        <f t="shared" si="0"/>
        <v>0</v>
      </c>
    </row>
    <row r="67" spans="1:22" x14ac:dyDescent="0.25">
      <c r="A67" s="146" t="str">
        <f>IF($E67&lt;&gt;"",'2_Coordonnées_demandeur'!$B$4,"")</f>
        <v/>
      </c>
      <c r="B67" s="146" t="str">
        <f>IF($E67&lt;&gt;"",'2_Coordonnées_demandeur'!$B$5,"")</f>
        <v/>
      </c>
      <c r="C67" s="17"/>
      <c r="D67" s="18"/>
      <c r="E67" s="18"/>
      <c r="F67" s="18"/>
      <c r="G67" s="18"/>
      <c r="H67" s="18"/>
      <c r="I67" s="18"/>
      <c r="J67" s="20"/>
      <c r="K67" s="22"/>
      <c r="L67" s="20"/>
      <c r="M67" s="22"/>
      <c r="N67" s="20"/>
      <c r="O67" s="24"/>
      <c r="P67" s="26"/>
      <c r="Q67" s="140">
        <f>IF(Table2[[#This Row],[Taux de change]]=0, P67, P67*O67)</f>
        <v>0</v>
      </c>
      <c r="R67"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67" s="141">
        <f>IFERROR(Table2[[#This Row],[Pourcentage subventionné]]*(Table2[[#This Row],[Prix unitaire (CHF)]]+VLOOKUP(Table2[[#This Row],[Catégorie de produit]], Alle_Förderbeiträge, 4,FALSE)),0)</f>
        <v>0</v>
      </c>
      <c r="T67" s="134">
        <f>IFERROR(ROUNDDOWN(IF(AND(K67="",Table2[[#This Row],[Catégorie de produit]]&lt;&gt;0),HinterlegteWerte!$J$2,
IF(K67&lt;=DATE(2021,12,31), VLOOKUP(C67,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67" s="142">
        <f t="shared" si="3"/>
        <v>0</v>
      </c>
      <c r="V67" s="142">
        <f t="shared" si="0"/>
        <v>0</v>
      </c>
    </row>
    <row r="68" spans="1:22" x14ac:dyDescent="0.25">
      <c r="A68" s="146" t="str">
        <f>IF($E68&lt;&gt;"",'2_Coordonnées_demandeur'!$B$4,"")</f>
        <v/>
      </c>
      <c r="B68" s="146" t="str">
        <f>IF($E68&lt;&gt;"",'2_Coordonnées_demandeur'!$B$5,"")</f>
        <v/>
      </c>
      <c r="C68" s="17"/>
      <c r="D68" s="18"/>
      <c r="E68" s="18"/>
      <c r="F68" s="18"/>
      <c r="G68" s="18"/>
      <c r="H68" s="18"/>
      <c r="I68" s="18"/>
      <c r="J68" s="20"/>
      <c r="K68" s="22"/>
      <c r="L68" s="20"/>
      <c r="M68" s="22"/>
      <c r="N68" s="20"/>
      <c r="O68" s="24"/>
      <c r="P68" s="26"/>
      <c r="Q68" s="140">
        <f>IF(Table2[[#This Row],[Taux de change]]=0, P68, P68*O68)</f>
        <v>0</v>
      </c>
      <c r="R68"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68" s="141">
        <f>IFERROR(Table2[[#This Row],[Pourcentage subventionné]]*(Table2[[#This Row],[Prix unitaire (CHF)]]+VLOOKUP(Table2[[#This Row],[Catégorie de produit]], Alle_Förderbeiträge, 4,FALSE)),0)</f>
        <v>0</v>
      </c>
      <c r="T68" s="134">
        <f>IFERROR(ROUNDDOWN(IF(AND(K68="",Table2[[#This Row],[Catégorie de produit]]&lt;&gt;0),HinterlegteWerte!$J$2,
IF(K68&lt;=DATE(2021,12,31), VLOOKUP(C68,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68" s="142">
        <f t="shared" si="3"/>
        <v>0</v>
      </c>
      <c r="V68" s="142">
        <f t="shared" si="0"/>
        <v>0</v>
      </c>
    </row>
    <row r="69" spans="1:22" x14ac:dyDescent="0.25">
      <c r="A69" s="146" t="str">
        <f>IF($E69&lt;&gt;"",'2_Coordonnées_demandeur'!$B$4,"")</f>
        <v/>
      </c>
      <c r="B69" s="146" t="str">
        <f>IF($E69&lt;&gt;"",'2_Coordonnées_demandeur'!$B$5,"")</f>
        <v/>
      </c>
      <c r="C69" s="17"/>
      <c r="D69" s="18"/>
      <c r="E69" s="18"/>
      <c r="F69" s="18"/>
      <c r="G69" s="18"/>
      <c r="H69" s="18"/>
      <c r="I69" s="18"/>
      <c r="J69" s="20"/>
      <c r="K69" s="22"/>
      <c r="L69" s="20"/>
      <c r="M69" s="22"/>
      <c r="N69" s="20"/>
      <c r="O69" s="24"/>
      <c r="P69" s="26"/>
      <c r="Q69" s="140">
        <f>IF(Table2[[#This Row],[Taux de change]]=0, P69, P69*O69)</f>
        <v>0</v>
      </c>
      <c r="R69"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69" s="141">
        <f>IFERROR(Table2[[#This Row],[Pourcentage subventionné]]*(Table2[[#This Row],[Prix unitaire (CHF)]]+VLOOKUP(Table2[[#This Row],[Catégorie de produit]], Alle_Förderbeiträge, 4,FALSE)),0)</f>
        <v>0</v>
      </c>
      <c r="T69" s="134">
        <f>IFERROR(ROUNDDOWN(IF(AND(K69="",Table2[[#This Row],[Catégorie de produit]]&lt;&gt;0),HinterlegteWerte!$J$2,
IF(K69&lt;=DATE(2021,12,31), VLOOKUP(C69,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69" s="142">
        <f t="shared" si="3"/>
        <v>0</v>
      </c>
      <c r="V69" s="142">
        <f t="shared" si="0"/>
        <v>0</v>
      </c>
    </row>
    <row r="70" spans="1:22" x14ac:dyDescent="0.25">
      <c r="A70" s="146" t="str">
        <f>IF($E70&lt;&gt;"",'2_Coordonnées_demandeur'!$B$4,"")</f>
        <v/>
      </c>
      <c r="B70" s="146" t="str">
        <f>IF($E70&lt;&gt;"",'2_Coordonnées_demandeur'!$B$5,"")</f>
        <v/>
      </c>
      <c r="C70" s="17"/>
      <c r="D70" s="18"/>
      <c r="E70" s="18"/>
      <c r="F70" s="18"/>
      <c r="G70" s="18"/>
      <c r="H70" s="18"/>
      <c r="I70" s="18"/>
      <c r="J70" s="20"/>
      <c r="K70" s="22"/>
      <c r="L70" s="20"/>
      <c r="M70" s="22"/>
      <c r="N70" s="20"/>
      <c r="O70" s="24"/>
      <c r="P70" s="26"/>
      <c r="Q70" s="140">
        <f>IF(Table2[[#This Row],[Taux de change]]=0, P70, P70*O70)</f>
        <v>0</v>
      </c>
      <c r="R70"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70" s="141">
        <f>IFERROR(Table2[[#This Row],[Pourcentage subventionné]]*(Table2[[#This Row],[Prix unitaire (CHF)]]+VLOOKUP(Table2[[#This Row],[Catégorie de produit]], Alle_Förderbeiträge, 4,FALSE)),0)</f>
        <v>0</v>
      </c>
      <c r="T70" s="134">
        <f>IFERROR(ROUNDDOWN(IF(AND(K70="",Table2[[#This Row],[Catégorie de produit]]&lt;&gt;0),HinterlegteWerte!$J$2,
IF(K70&lt;=DATE(2021,12,31), VLOOKUP(C70,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70" s="142">
        <f t="shared" si="3"/>
        <v>0</v>
      </c>
      <c r="V70" s="142">
        <f t="shared" ref="V70:V133" si="4">U70*F70</f>
        <v>0</v>
      </c>
    </row>
    <row r="71" spans="1:22" x14ac:dyDescent="0.25">
      <c r="A71" s="146" t="str">
        <f>IF($E71&lt;&gt;"",'2_Coordonnées_demandeur'!$B$4,"")</f>
        <v/>
      </c>
      <c r="B71" s="146" t="str">
        <f>IF($E71&lt;&gt;"",'2_Coordonnées_demandeur'!$B$5,"")</f>
        <v/>
      </c>
      <c r="C71" s="17"/>
      <c r="D71" s="18"/>
      <c r="E71" s="18"/>
      <c r="F71" s="18"/>
      <c r="G71" s="18"/>
      <c r="H71" s="18"/>
      <c r="I71" s="18"/>
      <c r="J71" s="20"/>
      <c r="K71" s="22"/>
      <c r="L71" s="20"/>
      <c r="M71" s="22"/>
      <c r="N71" s="20"/>
      <c r="O71" s="24"/>
      <c r="P71" s="26"/>
      <c r="Q71" s="140">
        <f>IF(Table2[[#This Row],[Taux de change]]=0, P71, P71*O71)</f>
        <v>0</v>
      </c>
      <c r="R71"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71" s="141">
        <f>IFERROR(Table2[[#This Row],[Pourcentage subventionné]]*(Table2[[#This Row],[Prix unitaire (CHF)]]+VLOOKUP(Table2[[#This Row],[Catégorie de produit]], Alle_Förderbeiträge, 4,FALSE)),0)</f>
        <v>0</v>
      </c>
      <c r="T71" s="134">
        <f>IFERROR(ROUNDDOWN(IF(AND(K71="",Table2[[#This Row],[Catégorie de produit]]&lt;&gt;0),HinterlegteWerte!$J$2,
IF(K71&lt;=DATE(2021,12,31), VLOOKUP(C71,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71" s="142">
        <f t="shared" si="3"/>
        <v>0</v>
      </c>
      <c r="V71" s="142">
        <f t="shared" si="4"/>
        <v>0</v>
      </c>
    </row>
    <row r="72" spans="1:22" x14ac:dyDescent="0.25">
      <c r="A72" s="146" t="str">
        <f>IF($E72&lt;&gt;"",'2_Coordonnées_demandeur'!$B$4,"")</f>
        <v/>
      </c>
      <c r="B72" s="146" t="str">
        <f>IF($E72&lt;&gt;"",'2_Coordonnées_demandeur'!$B$5,"")</f>
        <v/>
      </c>
      <c r="C72" s="17"/>
      <c r="D72" s="18"/>
      <c r="E72" s="18"/>
      <c r="F72" s="18"/>
      <c r="G72" s="18"/>
      <c r="H72" s="18"/>
      <c r="I72" s="18"/>
      <c r="J72" s="20"/>
      <c r="K72" s="22"/>
      <c r="L72" s="20"/>
      <c r="M72" s="22"/>
      <c r="N72" s="20"/>
      <c r="O72" s="24"/>
      <c r="P72" s="26"/>
      <c r="Q72" s="140">
        <f>IF(Table2[[#This Row],[Taux de change]]=0, P72, P72*O72)</f>
        <v>0</v>
      </c>
      <c r="R72"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72" s="141">
        <f>IFERROR(Table2[[#This Row],[Pourcentage subventionné]]*(Table2[[#This Row],[Prix unitaire (CHF)]]+VLOOKUP(Table2[[#This Row],[Catégorie de produit]], Alle_Förderbeiträge, 4,FALSE)),0)</f>
        <v>0</v>
      </c>
      <c r="T72" s="134">
        <f>IFERROR(ROUNDDOWN(IF(AND(K72="",Table2[[#This Row],[Catégorie de produit]]&lt;&gt;0),HinterlegteWerte!$J$2,
IF(K72&lt;=DATE(2021,12,31), VLOOKUP(C72,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72" s="142">
        <f t="shared" si="3"/>
        <v>0</v>
      </c>
      <c r="V72" s="142">
        <f t="shared" si="4"/>
        <v>0</v>
      </c>
    </row>
    <row r="73" spans="1:22" x14ac:dyDescent="0.25">
      <c r="A73" s="146" t="str">
        <f>IF($E73&lt;&gt;"",'2_Coordonnées_demandeur'!$B$4,"")</f>
        <v/>
      </c>
      <c r="B73" s="146" t="str">
        <f>IF($E73&lt;&gt;"",'2_Coordonnées_demandeur'!$B$5,"")</f>
        <v/>
      </c>
      <c r="C73" s="17"/>
      <c r="D73" s="18"/>
      <c r="E73" s="18"/>
      <c r="F73" s="18"/>
      <c r="G73" s="18"/>
      <c r="H73" s="18"/>
      <c r="I73" s="18"/>
      <c r="J73" s="20"/>
      <c r="K73" s="22"/>
      <c r="L73" s="20"/>
      <c r="M73" s="22"/>
      <c r="N73" s="20"/>
      <c r="O73" s="24"/>
      <c r="P73" s="26"/>
      <c r="Q73" s="140">
        <f>IF(Table2[[#This Row],[Taux de change]]=0, P73, P73*O73)</f>
        <v>0</v>
      </c>
      <c r="R73"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73" s="141">
        <f>IFERROR(Table2[[#This Row],[Pourcentage subventionné]]*(Table2[[#This Row],[Prix unitaire (CHF)]]+VLOOKUP(Table2[[#This Row],[Catégorie de produit]], Alle_Förderbeiträge, 4,FALSE)),0)</f>
        <v>0</v>
      </c>
      <c r="T73" s="134">
        <f>IFERROR(ROUNDDOWN(IF(AND(K73="",Table2[[#This Row],[Catégorie de produit]]&lt;&gt;0),HinterlegteWerte!$J$2,
IF(K73&lt;=DATE(2021,12,31), VLOOKUP(C73,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73" s="142">
        <f t="shared" si="3"/>
        <v>0</v>
      </c>
      <c r="V73" s="142">
        <f t="shared" si="4"/>
        <v>0</v>
      </c>
    </row>
    <row r="74" spans="1:22" x14ac:dyDescent="0.25">
      <c r="A74" s="146" t="str">
        <f>IF($E74&lt;&gt;"",'2_Coordonnées_demandeur'!$B$4,"")</f>
        <v/>
      </c>
      <c r="B74" s="146" t="str">
        <f>IF($E74&lt;&gt;"",'2_Coordonnées_demandeur'!$B$5,"")</f>
        <v/>
      </c>
      <c r="C74" s="17"/>
      <c r="D74" s="18"/>
      <c r="E74" s="18"/>
      <c r="F74" s="18"/>
      <c r="G74" s="18"/>
      <c r="H74" s="18"/>
      <c r="I74" s="18"/>
      <c r="J74" s="20"/>
      <c r="K74" s="22"/>
      <c r="L74" s="20"/>
      <c r="M74" s="22"/>
      <c r="N74" s="20"/>
      <c r="O74" s="24"/>
      <c r="P74" s="26"/>
      <c r="Q74" s="140">
        <f>IF(Table2[[#This Row],[Taux de change]]=0, P74, P74*O74)</f>
        <v>0</v>
      </c>
      <c r="R74"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74" s="141">
        <f>IFERROR(Table2[[#This Row],[Pourcentage subventionné]]*(Table2[[#This Row],[Prix unitaire (CHF)]]+VLOOKUP(Table2[[#This Row],[Catégorie de produit]], Alle_Förderbeiträge, 4,FALSE)),0)</f>
        <v>0</v>
      </c>
      <c r="T74" s="134">
        <f>IFERROR(ROUNDDOWN(IF(AND(K74="",Table2[[#This Row],[Catégorie de produit]]&lt;&gt;0),HinterlegteWerte!$J$2,
IF(K74&lt;=DATE(2021,12,31), VLOOKUP(C74,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74" s="142">
        <f t="shared" si="3"/>
        <v>0</v>
      </c>
      <c r="V74" s="142">
        <f t="shared" si="4"/>
        <v>0</v>
      </c>
    </row>
    <row r="75" spans="1:22" x14ac:dyDescent="0.25">
      <c r="A75" s="146" t="str">
        <f>IF($E75&lt;&gt;"",'2_Coordonnées_demandeur'!$B$4,"")</f>
        <v/>
      </c>
      <c r="B75" s="146" t="str">
        <f>IF($E75&lt;&gt;"",'2_Coordonnées_demandeur'!$B$5,"")</f>
        <v/>
      </c>
      <c r="C75" s="17"/>
      <c r="D75" s="18"/>
      <c r="E75" s="18"/>
      <c r="F75" s="18"/>
      <c r="G75" s="18"/>
      <c r="H75" s="18"/>
      <c r="I75" s="18"/>
      <c r="J75" s="20"/>
      <c r="K75" s="22"/>
      <c r="L75" s="20"/>
      <c r="M75" s="22"/>
      <c r="N75" s="20"/>
      <c r="O75" s="24"/>
      <c r="P75" s="26"/>
      <c r="Q75" s="140">
        <f>IF(Table2[[#This Row],[Taux de change]]=0, P75, P75*O75)</f>
        <v>0</v>
      </c>
      <c r="R75"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75" s="141">
        <f>IFERROR(Table2[[#This Row],[Pourcentage subventionné]]*(Table2[[#This Row],[Prix unitaire (CHF)]]+VLOOKUP(Table2[[#This Row],[Catégorie de produit]], Alle_Förderbeiträge, 4,FALSE)),0)</f>
        <v>0</v>
      </c>
      <c r="T75" s="134">
        <f>IFERROR(ROUNDDOWN(IF(AND(K75="",Table2[[#This Row],[Catégorie de produit]]&lt;&gt;0),HinterlegteWerte!$J$2,
IF(K75&lt;=DATE(2021,12,31), VLOOKUP(C75,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75" s="142">
        <f t="shared" si="3"/>
        <v>0</v>
      </c>
      <c r="V75" s="142">
        <f t="shared" si="4"/>
        <v>0</v>
      </c>
    </row>
    <row r="76" spans="1:22" x14ac:dyDescent="0.25">
      <c r="A76" s="146" t="str">
        <f>IF($E76&lt;&gt;"",'2_Coordonnées_demandeur'!$B$4,"")</f>
        <v/>
      </c>
      <c r="B76" s="146" t="str">
        <f>IF($E76&lt;&gt;"",'2_Coordonnées_demandeur'!$B$5,"")</f>
        <v/>
      </c>
      <c r="C76" s="17"/>
      <c r="D76" s="18"/>
      <c r="E76" s="18"/>
      <c r="F76" s="18"/>
      <c r="G76" s="18"/>
      <c r="H76" s="18"/>
      <c r="I76" s="18"/>
      <c r="J76" s="20"/>
      <c r="K76" s="22"/>
      <c r="L76" s="20"/>
      <c r="M76" s="22"/>
      <c r="N76" s="20"/>
      <c r="O76" s="24"/>
      <c r="P76" s="26"/>
      <c r="Q76" s="140">
        <f>IF(Table2[[#This Row],[Taux de change]]=0, P76, P76*O76)</f>
        <v>0</v>
      </c>
      <c r="R76"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76" s="141">
        <f>IFERROR(Table2[[#This Row],[Pourcentage subventionné]]*(Table2[[#This Row],[Prix unitaire (CHF)]]+VLOOKUP(Table2[[#This Row],[Catégorie de produit]], Alle_Förderbeiträge, 4,FALSE)),0)</f>
        <v>0</v>
      </c>
      <c r="T76" s="134">
        <f>IFERROR(ROUNDDOWN(IF(AND(K76="",Table2[[#This Row],[Catégorie de produit]]&lt;&gt;0),HinterlegteWerte!$J$2,
IF(K76&lt;=DATE(2021,12,31), VLOOKUP(C76,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76" s="142">
        <f t="shared" si="3"/>
        <v>0</v>
      </c>
      <c r="V76" s="142">
        <f t="shared" si="4"/>
        <v>0</v>
      </c>
    </row>
    <row r="77" spans="1:22" x14ac:dyDescent="0.25">
      <c r="A77" s="146" t="str">
        <f>IF($E77&lt;&gt;"",'2_Coordonnées_demandeur'!$B$4,"")</f>
        <v/>
      </c>
      <c r="B77" s="146" t="str">
        <f>IF($E77&lt;&gt;"",'2_Coordonnées_demandeur'!$B$5,"")</f>
        <v/>
      </c>
      <c r="C77" s="17"/>
      <c r="D77" s="18"/>
      <c r="E77" s="18"/>
      <c r="F77" s="18"/>
      <c r="G77" s="18"/>
      <c r="H77" s="18"/>
      <c r="I77" s="18"/>
      <c r="J77" s="20"/>
      <c r="K77" s="22"/>
      <c r="L77" s="20"/>
      <c r="M77" s="22"/>
      <c r="N77" s="20"/>
      <c r="O77" s="24"/>
      <c r="P77" s="26"/>
      <c r="Q77" s="140">
        <f>IF(Table2[[#This Row],[Taux de change]]=0, P77, P77*O77)</f>
        <v>0</v>
      </c>
      <c r="R77"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77" s="141">
        <f>IFERROR(Table2[[#This Row],[Pourcentage subventionné]]*(Table2[[#This Row],[Prix unitaire (CHF)]]+VLOOKUP(Table2[[#This Row],[Catégorie de produit]], Alle_Förderbeiträge, 4,FALSE)),0)</f>
        <v>0</v>
      </c>
      <c r="T77" s="134">
        <f>IFERROR(ROUNDDOWN(IF(AND(K77="",Table2[[#This Row],[Catégorie de produit]]&lt;&gt;0),HinterlegteWerte!$J$2,
IF(K77&lt;=DATE(2021,12,31), VLOOKUP(C77,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77" s="142">
        <f t="shared" si="3"/>
        <v>0</v>
      </c>
      <c r="V77" s="142">
        <f t="shared" si="4"/>
        <v>0</v>
      </c>
    </row>
    <row r="78" spans="1:22" x14ac:dyDescent="0.25">
      <c r="A78" s="146" t="str">
        <f>IF($E78&lt;&gt;"",'2_Coordonnées_demandeur'!$B$4,"")</f>
        <v/>
      </c>
      <c r="B78" s="146" t="str">
        <f>IF($E78&lt;&gt;"",'2_Coordonnées_demandeur'!$B$5,"")</f>
        <v/>
      </c>
      <c r="C78" s="17"/>
      <c r="D78" s="18"/>
      <c r="E78" s="18"/>
      <c r="F78" s="18"/>
      <c r="G78" s="18"/>
      <c r="H78" s="18"/>
      <c r="I78" s="18"/>
      <c r="J78" s="20"/>
      <c r="K78" s="22"/>
      <c r="L78" s="20"/>
      <c r="M78" s="22"/>
      <c r="N78" s="20"/>
      <c r="O78" s="24"/>
      <c r="P78" s="26"/>
      <c r="Q78" s="140">
        <f>IF(Table2[[#This Row],[Taux de change]]=0, P78, P78*O78)</f>
        <v>0</v>
      </c>
      <c r="R78"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78" s="141">
        <f>IFERROR(Table2[[#This Row],[Pourcentage subventionné]]*(Table2[[#This Row],[Prix unitaire (CHF)]]+VLOOKUP(Table2[[#This Row],[Catégorie de produit]], Alle_Förderbeiträge, 4,FALSE)),0)</f>
        <v>0</v>
      </c>
      <c r="T78" s="134">
        <f>IFERROR(ROUNDDOWN(IF(AND(K78="",Table2[[#This Row],[Catégorie de produit]]&lt;&gt;0),HinterlegteWerte!$J$2,
IF(K78&lt;=DATE(2021,12,31), VLOOKUP(C78,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78" s="142">
        <f t="shared" si="3"/>
        <v>0</v>
      </c>
      <c r="V78" s="142">
        <f t="shared" si="4"/>
        <v>0</v>
      </c>
    </row>
    <row r="79" spans="1:22" x14ac:dyDescent="0.25">
      <c r="A79" s="146" t="str">
        <f>IF($E79&lt;&gt;"",'2_Coordonnées_demandeur'!$B$4,"")</f>
        <v/>
      </c>
      <c r="B79" s="146" t="str">
        <f>IF($E79&lt;&gt;"",'2_Coordonnées_demandeur'!$B$5,"")</f>
        <v/>
      </c>
      <c r="C79" s="17"/>
      <c r="D79" s="18"/>
      <c r="E79" s="18"/>
      <c r="F79" s="18"/>
      <c r="G79" s="18"/>
      <c r="H79" s="18"/>
      <c r="I79" s="18"/>
      <c r="J79" s="20"/>
      <c r="K79" s="22"/>
      <c r="L79" s="20"/>
      <c r="M79" s="22"/>
      <c r="N79" s="20"/>
      <c r="O79" s="24"/>
      <c r="P79" s="26"/>
      <c r="Q79" s="140">
        <f>IF(Table2[[#This Row],[Taux de change]]=0, P79, P79*O79)</f>
        <v>0</v>
      </c>
      <c r="R79"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79" s="141">
        <f>IFERROR(Table2[[#This Row],[Pourcentage subventionné]]*(Table2[[#This Row],[Prix unitaire (CHF)]]+VLOOKUP(Table2[[#This Row],[Catégorie de produit]], Alle_Förderbeiträge, 4,FALSE)),0)</f>
        <v>0</v>
      </c>
      <c r="T79" s="134">
        <f>IFERROR(ROUNDDOWN(IF(AND(K79="",Table2[[#This Row],[Catégorie de produit]]&lt;&gt;0),HinterlegteWerte!$J$2,
IF(K79&lt;=DATE(2021,12,31), VLOOKUP(C79,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79" s="142">
        <f t="shared" si="3"/>
        <v>0</v>
      </c>
      <c r="V79" s="142">
        <f t="shared" si="4"/>
        <v>0</v>
      </c>
    </row>
    <row r="80" spans="1:22" x14ac:dyDescent="0.25">
      <c r="A80" s="146" t="str">
        <f>IF($E80&lt;&gt;"",'2_Coordonnées_demandeur'!$B$4,"")</f>
        <v/>
      </c>
      <c r="B80" s="146" t="str">
        <f>IF($E80&lt;&gt;"",'2_Coordonnées_demandeur'!$B$5,"")</f>
        <v/>
      </c>
      <c r="C80" s="17"/>
      <c r="D80" s="18"/>
      <c r="E80" s="18"/>
      <c r="F80" s="18"/>
      <c r="G80" s="18"/>
      <c r="H80" s="18"/>
      <c r="I80" s="18"/>
      <c r="J80" s="20"/>
      <c r="K80" s="22"/>
      <c r="L80" s="20"/>
      <c r="M80" s="22"/>
      <c r="N80" s="20"/>
      <c r="O80" s="24"/>
      <c r="P80" s="26"/>
      <c r="Q80" s="140">
        <f>IF(Table2[[#This Row],[Taux de change]]=0, P80, P80*O80)</f>
        <v>0</v>
      </c>
      <c r="R80"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80" s="141">
        <f>IFERROR(Table2[[#This Row],[Pourcentage subventionné]]*(Table2[[#This Row],[Prix unitaire (CHF)]]+VLOOKUP(Table2[[#This Row],[Catégorie de produit]], Alle_Förderbeiträge, 4,FALSE)),0)</f>
        <v>0</v>
      </c>
      <c r="T80" s="134">
        <f>IFERROR(ROUNDDOWN(IF(AND(K80="",Table2[[#This Row],[Catégorie de produit]]&lt;&gt;0),HinterlegteWerte!$J$2,
IF(K80&lt;=DATE(2021,12,31), VLOOKUP(C80,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80" s="142">
        <f t="shared" si="3"/>
        <v>0</v>
      </c>
      <c r="V80" s="142">
        <f t="shared" si="4"/>
        <v>0</v>
      </c>
    </row>
    <row r="81" spans="1:22" x14ac:dyDescent="0.25">
      <c r="A81" s="146" t="str">
        <f>IF($E81&lt;&gt;"",'2_Coordonnées_demandeur'!$B$4,"")</f>
        <v/>
      </c>
      <c r="B81" s="146" t="str">
        <f>IF($E81&lt;&gt;"",'2_Coordonnées_demandeur'!$B$5,"")</f>
        <v/>
      </c>
      <c r="C81" s="17"/>
      <c r="D81" s="18"/>
      <c r="E81" s="18"/>
      <c r="F81" s="18"/>
      <c r="G81" s="18"/>
      <c r="H81" s="18"/>
      <c r="I81" s="18"/>
      <c r="J81" s="20"/>
      <c r="K81" s="22"/>
      <c r="L81" s="20"/>
      <c r="M81" s="22"/>
      <c r="N81" s="20"/>
      <c r="O81" s="24"/>
      <c r="P81" s="26"/>
      <c r="Q81" s="140">
        <f>IF(Table2[[#This Row],[Taux de change]]=0, P81, P81*O81)</f>
        <v>0</v>
      </c>
      <c r="R81"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81" s="141">
        <f>IFERROR(Table2[[#This Row],[Pourcentage subventionné]]*(Table2[[#This Row],[Prix unitaire (CHF)]]+VLOOKUP(Table2[[#This Row],[Catégorie de produit]], Alle_Förderbeiträge, 4,FALSE)),0)</f>
        <v>0</v>
      </c>
      <c r="T81" s="134">
        <f>IFERROR(ROUNDDOWN(IF(AND(K81="",Table2[[#This Row],[Catégorie de produit]]&lt;&gt;0),HinterlegteWerte!$J$2,
IF(K81&lt;=DATE(2021,12,31), VLOOKUP(C81,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81" s="142">
        <f t="shared" si="3"/>
        <v>0</v>
      </c>
      <c r="V81" s="142">
        <f t="shared" si="4"/>
        <v>0</v>
      </c>
    </row>
    <row r="82" spans="1:22" x14ac:dyDescent="0.25">
      <c r="A82" s="146" t="str">
        <f>IF($E82&lt;&gt;"",'2_Coordonnées_demandeur'!$B$4,"")</f>
        <v/>
      </c>
      <c r="B82" s="146" t="str">
        <f>IF($E82&lt;&gt;"",'2_Coordonnées_demandeur'!$B$5,"")</f>
        <v/>
      </c>
      <c r="C82" s="17"/>
      <c r="D82" s="18"/>
      <c r="E82" s="18"/>
      <c r="F82" s="18"/>
      <c r="G82" s="18"/>
      <c r="H82" s="18"/>
      <c r="I82" s="18"/>
      <c r="J82" s="20"/>
      <c r="K82" s="22"/>
      <c r="L82" s="20"/>
      <c r="M82" s="22"/>
      <c r="N82" s="20"/>
      <c r="O82" s="24"/>
      <c r="P82" s="26"/>
      <c r="Q82" s="140">
        <f>IF(Table2[[#This Row],[Taux de change]]=0, P82, P82*O82)</f>
        <v>0</v>
      </c>
      <c r="R82"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82" s="141">
        <f>IFERROR(Table2[[#This Row],[Pourcentage subventionné]]*(Table2[[#This Row],[Prix unitaire (CHF)]]+VLOOKUP(Table2[[#This Row],[Catégorie de produit]], Alle_Förderbeiträge, 4,FALSE)),0)</f>
        <v>0</v>
      </c>
      <c r="T82" s="134">
        <f>IFERROR(ROUNDDOWN(IF(AND(K82="",Table2[[#This Row],[Catégorie de produit]]&lt;&gt;0),HinterlegteWerte!$J$2,
IF(K82&lt;=DATE(2021,12,31), VLOOKUP(C82,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82" s="142">
        <f t="shared" si="3"/>
        <v>0</v>
      </c>
      <c r="V82" s="142">
        <f t="shared" si="4"/>
        <v>0</v>
      </c>
    </row>
    <row r="83" spans="1:22" x14ac:dyDescent="0.25">
      <c r="A83" s="146" t="str">
        <f>IF($E83&lt;&gt;"",'2_Coordonnées_demandeur'!$B$4,"")</f>
        <v/>
      </c>
      <c r="B83" s="146" t="str">
        <f>IF($E83&lt;&gt;"",'2_Coordonnées_demandeur'!$B$5,"")</f>
        <v/>
      </c>
      <c r="C83" s="17"/>
      <c r="D83" s="18"/>
      <c r="E83" s="18"/>
      <c r="F83" s="18"/>
      <c r="G83" s="18"/>
      <c r="H83" s="18"/>
      <c r="I83" s="18"/>
      <c r="J83" s="20"/>
      <c r="K83" s="22"/>
      <c r="L83" s="20"/>
      <c r="M83" s="22"/>
      <c r="N83" s="20"/>
      <c r="O83" s="24"/>
      <c r="P83" s="26"/>
      <c r="Q83" s="140">
        <f>IF(Table2[[#This Row],[Taux de change]]=0, P83, P83*O83)</f>
        <v>0</v>
      </c>
      <c r="R83"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83" s="141">
        <f>IFERROR(Table2[[#This Row],[Pourcentage subventionné]]*(Table2[[#This Row],[Prix unitaire (CHF)]]+VLOOKUP(Table2[[#This Row],[Catégorie de produit]], Alle_Förderbeiträge, 4,FALSE)),0)</f>
        <v>0</v>
      </c>
      <c r="T83" s="134">
        <f>IFERROR(ROUNDDOWN(IF(AND(K83="",Table2[[#This Row],[Catégorie de produit]]&lt;&gt;0),HinterlegteWerte!$J$2,
IF(K83&lt;=DATE(2021,12,31), VLOOKUP(C83,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83" s="142">
        <f t="shared" si="3"/>
        <v>0</v>
      </c>
      <c r="V83" s="142">
        <f t="shared" si="4"/>
        <v>0</v>
      </c>
    </row>
    <row r="84" spans="1:22" x14ac:dyDescent="0.25">
      <c r="A84" s="146" t="str">
        <f>IF($E84&lt;&gt;"",'2_Coordonnées_demandeur'!$B$4,"")</f>
        <v/>
      </c>
      <c r="B84" s="146" t="str">
        <f>IF($E84&lt;&gt;"",'2_Coordonnées_demandeur'!$B$5,"")</f>
        <v/>
      </c>
      <c r="C84" s="17"/>
      <c r="D84" s="18"/>
      <c r="E84" s="18"/>
      <c r="F84" s="18"/>
      <c r="G84" s="18"/>
      <c r="H84" s="18"/>
      <c r="I84" s="18"/>
      <c r="J84" s="20"/>
      <c r="K84" s="22"/>
      <c r="L84" s="20"/>
      <c r="M84" s="22"/>
      <c r="N84" s="20"/>
      <c r="O84" s="24"/>
      <c r="P84" s="26"/>
      <c r="Q84" s="140">
        <f>IF(Table2[[#This Row],[Taux de change]]=0, P84, P84*O84)</f>
        <v>0</v>
      </c>
      <c r="R84"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84" s="141">
        <f>IFERROR(Table2[[#This Row],[Pourcentage subventionné]]*(Table2[[#This Row],[Prix unitaire (CHF)]]+VLOOKUP(Table2[[#This Row],[Catégorie de produit]], Alle_Förderbeiträge, 4,FALSE)),0)</f>
        <v>0</v>
      </c>
      <c r="T84" s="134">
        <f>IFERROR(ROUNDDOWN(IF(AND(K84="",Table2[[#This Row],[Catégorie de produit]]&lt;&gt;0),HinterlegteWerte!$J$2,
IF(K84&lt;=DATE(2021,12,31), VLOOKUP(C84,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84" s="142">
        <f t="shared" si="3"/>
        <v>0</v>
      </c>
      <c r="V84" s="142">
        <f t="shared" si="4"/>
        <v>0</v>
      </c>
    </row>
    <row r="85" spans="1:22" x14ac:dyDescent="0.25">
      <c r="A85" s="146" t="str">
        <f>IF($E85&lt;&gt;"",'2_Coordonnées_demandeur'!$B$4,"")</f>
        <v/>
      </c>
      <c r="B85" s="146" t="str">
        <f>IF($E85&lt;&gt;"",'2_Coordonnées_demandeur'!$B$5,"")</f>
        <v/>
      </c>
      <c r="C85" s="17"/>
      <c r="D85" s="18"/>
      <c r="E85" s="18"/>
      <c r="F85" s="18"/>
      <c r="G85" s="18"/>
      <c r="H85" s="18"/>
      <c r="I85" s="18"/>
      <c r="J85" s="20"/>
      <c r="K85" s="22"/>
      <c r="L85" s="20"/>
      <c r="M85" s="22"/>
      <c r="N85" s="20"/>
      <c r="O85" s="24"/>
      <c r="P85" s="26"/>
      <c r="Q85" s="140">
        <f>IF(Table2[[#This Row],[Taux de change]]=0, P85, P85*O85)</f>
        <v>0</v>
      </c>
      <c r="R85"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85" s="141">
        <f>IFERROR(Table2[[#This Row],[Pourcentage subventionné]]*(Table2[[#This Row],[Prix unitaire (CHF)]]+VLOOKUP(Table2[[#This Row],[Catégorie de produit]], Alle_Förderbeiträge, 4,FALSE)),0)</f>
        <v>0</v>
      </c>
      <c r="T85" s="134">
        <f>IFERROR(ROUNDDOWN(IF(AND(K85="",Table2[[#This Row],[Catégorie de produit]]&lt;&gt;0),HinterlegteWerte!$J$2,
IF(K85&lt;=DATE(2021,12,31), VLOOKUP(C85,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85" s="142">
        <f t="shared" si="3"/>
        <v>0</v>
      </c>
      <c r="V85" s="142">
        <f t="shared" si="4"/>
        <v>0</v>
      </c>
    </row>
    <row r="86" spans="1:22" x14ac:dyDescent="0.25">
      <c r="A86" s="146" t="str">
        <f>IF($E86&lt;&gt;"",'2_Coordonnées_demandeur'!$B$4,"")</f>
        <v/>
      </c>
      <c r="B86" s="146" t="str">
        <f>IF($E86&lt;&gt;"",'2_Coordonnées_demandeur'!$B$5,"")</f>
        <v/>
      </c>
      <c r="C86" s="17"/>
      <c r="D86" s="18"/>
      <c r="E86" s="18"/>
      <c r="F86" s="18"/>
      <c r="G86" s="18"/>
      <c r="H86" s="18"/>
      <c r="I86" s="18"/>
      <c r="J86" s="20"/>
      <c r="K86" s="22"/>
      <c r="L86" s="20"/>
      <c r="M86" s="22"/>
      <c r="N86" s="20"/>
      <c r="O86" s="24"/>
      <c r="P86" s="26"/>
      <c r="Q86" s="140">
        <f>IF(Table2[[#This Row],[Taux de change]]=0, P86, P86*O86)</f>
        <v>0</v>
      </c>
      <c r="R86"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86" s="141">
        <f>IFERROR(Table2[[#This Row],[Pourcentage subventionné]]*(Table2[[#This Row],[Prix unitaire (CHF)]]+VLOOKUP(Table2[[#This Row],[Catégorie de produit]], Alle_Förderbeiträge, 4,FALSE)),0)</f>
        <v>0</v>
      </c>
      <c r="T86" s="134">
        <f>IFERROR(ROUNDDOWN(IF(AND(K86="",Table2[[#This Row],[Catégorie de produit]]&lt;&gt;0),HinterlegteWerte!$J$2,
IF(K86&lt;=DATE(2021,12,31), VLOOKUP(C86,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86" s="142">
        <f t="shared" si="3"/>
        <v>0</v>
      </c>
      <c r="V86" s="142">
        <f t="shared" si="4"/>
        <v>0</v>
      </c>
    </row>
    <row r="87" spans="1:22" x14ac:dyDescent="0.25">
      <c r="A87" s="146" t="str">
        <f>IF($E87&lt;&gt;"",'2_Coordonnées_demandeur'!$B$4,"")</f>
        <v/>
      </c>
      <c r="B87" s="146" t="str">
        <f>IF($E87&lt;&gt;"",'2_Coordonnées_demandeur'!$B$5,"")</f>
        <v/>
      </c>
      <c r="C87" s="17"/>
      <c r="D87" s="17"/>
      <c r="E87" s="17"/>
      <c r="F87" s="17"/>
      <c r="G87" s="17"/>
      <c r="H87" s="17"/>
      <c r="I87" s="17"/>
      <c r="J87" s="19"/>
      <c r="K87" s="21"/>
      <c r="L87" s="19"/>
      <c r="M87" s="21"/>
      <c r="N87" s="19"/>
      <c r="O87" s="23"/>
      <c r="P87" s="25"/>
      <c r="Q87" s="132">
        <f>IF(Table2[[#This Row],[Taux de change]]=0, P87, P87*O87)</f>
        <v>0</v>
      </c>
      <c r="R87" s="138">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87" s="139">
        <f>IFERROR(Table2[[#This Row],[Pourcentage subventionné]]*(Table2[[#This Row],[Prix unitaire (CHF)]]+VLOOKUP(Table2[[#This Row],[Catégorie de produit]], Alle_Förderbeiträge, 4,FALSE)),0)</f>
        <v>0</v>
      </c>
      <c r="T87" s="134">
        <f>IFERROR(ROUNDDOWN(IF(AND(K87="",Table2[[#This Row],[Catégorie de produit]]&lt;&gt;0),HinterlegteWerte!$J$2,
IF(K87&lt;=DATE(2021,12,31), VLOOKUP(C87,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87" s="134">
        <f t="shared" ref="U87:U118" si="5">MIN(T87,S87)</f>
        <v>0</v>
      </c>
      <c r="V87" s="134">
        <f t="shared" si="4"/>
        <v>0</v>
      </c>
    </row>
    <row r="88" spans="1:22" x14ac:dyDescent="0.25">
      <c r="A88" s="146" t="str">
        <f>IF($E88&lt;&gt;"",'2_Coordonnées_demandeur'!$B$4,"")</f>
        <v/>
      </c>
      <c r="B88" s="146" t="str">
        <f>IF($E88&lt;&gt;"",'2_Coordonnées_demandeur'!$B$5,"")</f>
        <v/>
      </c>
      <c r="C88" s="18"/>
      <c r="D88" s="18"/>
      <c r="E88" s="18"/>
      <c r="F88" s="18"/>
      <c r="G88" s="18"/>
      <c r="H88" s="18"/>
      <c r="I88" s="18"/>
      <c r="J88" s="20"/>
      <c r="K88" s="22"/>
      <c r="L88" s="20"/>
      <c r="M88" s="22"/>
      <c r="N88" s="20"/>
      <c r="O88" s="24"/>
      <c r="P88" s="26"/>
      <c r="Q88" s="140">
        <f>IF(Table2[[#This Row],[Taux de change]]=0, P88, P88*O88)</f>
        <v>0</v>
      </c>
      <c r="R88"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88" s="141">
        <f>IFERROR(Table2[[#This Row],[Pourcentage subventionné]]*(Table2[[#This Row],[Prix unitaire (CHF)]]+VLOOKUP(Table2[[#This Row],[Catégorie de produit]], Alle_Förderbeiträge, 4,FALSE)),0)</f>
        <v>0</v>
      </c>
      <c r="T88" s="142">
        <f>IFERROR(ROUNDDOWN(IF(AND(K88="",Table2[[#This Row],[Catégorie de produit]]&lt;&gt;0),HinterlegteWerte!$J$2,
IF(K88&lt;=DATE(2021,12,31), VLOOKUP(C88,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88" s="142">
        <f t="shared" si="5"/>
        <v>0</v>
      </c>
      <c r="V88" s="142">
        <f t="shared" si="4"/>
        <v>0</v>
      </c>
    </row>
    <row r="89" spans="1:22" x14ac:dyDescent="0.25">
      <c r="A89" s="146" t="str">
        <f>IF($E89&lt;&gt;"",'2_Coordonnées_demandeur'!$B$4,"")</f>
        <v/>
      </c>
      <c r="B89" s="146" t="str">
        <f>IF($E89&lt;&gt;"",'2_Coordonnées_demandeur'!$B$5,"")</f>
        <v/>
      </c>
      <c r="C89" s="18"/>
      <c r="D89" s="18"/>
      <c r="E89" s="18"/>
      <c r="F89" s="18"/>
      <c r="G89" s="18"/>
      <c r="H89" s="18"/>
      <c r="I89" s="18"/>
      <c r="J89" s="20"/>
      <c r="K89" s="22"/>
      <c r="L89" s="20"/>
      <c r="M89" s="22"/>
      <c r="N89" s="20"/>
      <c r="O89" s="24"/>
      <c r="P89" s="26"/>
      <c r="Q89" s="140">
        <f>IF(Table2[[#This Row],[Taux de change]]=0, P89, P89*O89)</f>
        <v>0</v>
      </c>
      <c r="R89"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89" s="141">
        <f>IFERROR(Table2[[#This Row],[Pourcentage subventionné]]*(Table2[[#This Row],[Prix unitaire (CHF)]]+VLOOKUP(Table2[[#This Row],[Catégorie de produit]], Alle_Förderbeiträge, 4,FALSE)),0)</f>
        <v>0</v>
      </c>
      <c r="T89" s="142">
        <f>IFERROR(ROUNDDOWN(IF(AND(K89="",Table2[[#This Row],[Catégorie de produit]]&lt;&gt;0),HinterlegteWerte!$J$2,
IF(K89&lt;=DATE(2021,12,31), VLOOKUP(C89,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89" s="142">
        <f t="shared" si="5"/>
        <v>0</v>
      </c>
      <c r="V89" s="142">
        <f t="shared" si="4"/>
        <v>0</v>
      </c>
    </row>
    <row r="90" spans="1:22" x14ac:dyDescent="0.25">
      <c r="A90" s="146" t="str">
        <f>IF($E90&lt;&gt;"",'2_Coordonnées_demandeur'!$B$4,"")</f>
        <v/>
      </c>
      <c r="B90" s="146" t="str">
        <f>IF($E90&lt;&gt;"",'2_Coordonnées_demandeur'!$B$5,"")</f>
        <v/>
      </c>
      <c r="C90" s="18"/>
      <c r="D90" s="18"/>
      <c r="E90" s="18"/>
      <c r="F90" s="18"/>
      <c r="G90" s="18"/>
      <c r="H90" s="18"/>
      <c r="I90" s="18"/>
      <c r="J90" s="20"/>
      <c r="K90" s="22"/>
      <c r="L90" s="20"/>
      <c r="M90" s="22"/>
      <c r="N90" s="20"/>
      <c r="O90" s="24"/>
      <c r="P90" s="26"/>
      <c r="Q90" s="140">
        <f>IF(Table2[[#This Row],[Taux de change]]=0, P90, P90*O90)</f>
        <v>0</v>
      </c>
      <c r="R90"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90" s="141">
        <f>IFERROR(Table2[[#This Row],[Pourcentage subventionné]]*(Table2[[#This Row],[Prix unitaire (CHF)]]+VLOOKUP(Table2[[#This Row],[Catégorie de produit]], Alle_Förderbeiträge, 4,FALSE)),0)</f>
        <v>0</v>
      </c>
      <c r="T90" s="142">
        <f>IFERROR(ROUNDDOWN(IF(AND(K90="",Table2[[#This Row],[Catégorie de produit]]&lt;&gt;0),HinterlegteWerte!$J$2,
IF(K90&lt;=DATE(2021,12,31), VLOOKUP(C90,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90" s="142">
        <f t="shared" si="5"/>
        <v>0</v>
      </c>
      <c r="V90" s="142">
        <f t="shared" si="4"/>
        <v>0</v>
      </c>
    </row>
    <row r="91" spans="1:22" x14ac:dyDescent="0.25">
      <c r="A91" s="146" t="str">
        <f>IF($E91&lt;&gt;"",'2_Coordonnées_demandeur'!$B$4,"")</f>
        <v/>
      </c>
      <c r="B91" s="146" t="str">
        <f>IF($E91&lt;&gt;"",'2_Coordonnées_demandeur'!$B$5,"")</f>
        <v/>
      </c>
      <c r="C91" s="18"/>
      <c r="D91" s="18"/>
      <c r="E91" s="18"/>
      <c r="F91" s="18"/>
      <c r="G91" s="18"/>
      <c r="H91" s="18"/>
      <c r="I91" s="18"/>
      <c r="J91" s="20"/>
      <c r="K91" s="22"/>
      <c r="L91" s="20"/>
      <c r="M91" s="22"/>
      <c r="N91" s="20"/>
      <c r="O91" s="24"/>
      <c r="P91" s="26"/>
      <c r="Q91" s="140">
        <f>IF(Table2[[#This Row],[Taux de change]]=0, P91, P91*O91)</f>
        <v>0</v>
      </c>
      <c r="R91"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91" s="141">
        <f>IFERROR(Table2[[#This Row],[Pourcentage subventionné]]*(Table2[[#This Row],[Prix unitaire (CHF)]]+VLOOKUP(Table2[[#This Row],[Catégorie de produit]], Alle_Förderbeiträge, 4,FALSE)),0)</f>
        <v>0</v>
      </c>
      <c r="T91" s="142">
        <f>IFERROR(ROUNDDOWN(IF(AND(K91="",Table2[[#This Row],[Catégorie de produit]]&lt;&gt;0),HinterlegteWerte!$J$2,
IF(K91&lt;=DATE(2021,12,31), VLOOKUP(C91,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91" s="142">
        <f t="shared" si="5"/>
        <v>0</v>
      </c>
      <c r="V91" s="142">
        <f t="shared" si="4"/>
        <v>0</v>
      </c>
    </row>
    <row r="92" spans="1:22" x14ac:dyDescent="0.25">
      <c r="A92" s="146" t="str">
        <f>IF($E92&lt;&gt;"",'2_Coordonnées_demandeur'!$B$4,"")</f>
        <v/>
      </c>
      <c r="B92" s="146" t="str">
        <f>IF($E92&lt;&gt;"",'2_Coordonnées_demandeur'!$B$5,"")</f>
        <v/>
      </c>
      <c r="C92" s="18"/>
      <c r="D92" s="18"/>
      <c r="E92" s="18"/>
      <c r="F92" s="18"/>
      <c r="G92" s="18"/>
      <c r="H92" s="18"/>
      <c r="I92" s="18"/>
      <c r="J92" s="20"/>
      <c r="K92" s="22"/>
      <c r="L92" s="20"/>
      <c r="M92" s="22"/>
      <c r="N92" s="20"/>
      <c r="O92" s="24"/>
      <c r="P92" s="26"/>
      <c r="Q92" s="140">
        <f>IF(Table2[[#This Row],[Taux de change]]=0, P92, P92*O92)</f>
        <v>0</v>
      </c>
      <c r="R92"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92" s="141">
        <f>IFERROR(Table2[[#This Row],[Pourcentage subventionné]]*(Table2[[#This Row],[Prix unitaire (CHF)]]+VLOOKUP(Table2[[#This Row],[Catégorie de produit]], Alle_Förderbeiträge, 4,FALSE)),0)</f>
        <v>0</v>
      </c>
      <c r="T92" s="142">
        <f>IFERROR(ROUNDDOWN(IF(AND(K92="",Table2[[#This Row],[Catégorie de produit]]&lt;&gt;0),HinterlegteWerte!$J$2,
IF(K92&lt;=DATE(2021,12,31), VLOOKUP(C92,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92" s="142">
        <f t="shared" si="5"/>
        <v>0</v>
      </c>
      <c r="V92" s="142">
        <f t="shared" si="4"/>
        <v>0</v>
      </c>
    </row>
    <row r="93" spans="1:22" x14ac:dyDescent="0.25">
      <c r="A93" s="146" t="str">
        <f>IF($E93&lt;&gt;"",'2_Coordonnées_demandeur'!$B$4,"")</f>
        <v/>
      </c>
      <c r="B93" s="146" t="str">
        <f>IF($E93&lt;&gt;"",'2_Coordonnées_demandeur'!$B$5,"")</f>
        <v/>
      </c>
      <c r="C93" s="18"/>
      <c r="D93" s="18"/>
      <c r="E93" s="18"/>
      <c r="F93" s="18"/>
      <c r="G93" s="18"/>
      <c r="H93" s="18"/>
      <c r="I93" s="18"/>
      <c r="J93" s="20"/>
      <c r="K93" s="22"/>
      <c r="L93" s="20"/>
      <c r="M93" s="22"/>
      <c r="N93" s="20"/>
      <c r="O93" s="24"/>
      <c r="P93" s="26"/>
      <c r="Q93" s="140">
        <f>IF(Table2[[#This Row],[Taux de change]]=0, P93, P93*O93)</f>
        <v>0</v>
      </c>
      <c r="R93"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93" s="141">
        <f>IFERROR(Table2[[#This Row],[Pourcentage subventionné]]*(Table2[[#This Row],[Prix unitaire (CHF)]]+VLOOKUP(Table2[[#This Row],[Catégorie de produit]], Alle_Förderbeiträge, 4,FALSE)),0)</f>
        <v>0</v>
      </c>
      <c r="T93" s="142">
        <f>IFERROR(ROUNDDOWN(IF(AND(K93="",Table2[[#This Row],[Catégorie de produit]]&lt;&gt;0),HinterlegteWerte!$J$2,
IF(K93&lt;=DATE(2021,12,31), VLOOKUP(C93,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93" s="142">
        <f t="shared" si="5"/>
        <v>0</v>
      </c>
      <c r="V93" s="142">
        <f t="shared" si="4"/>
        <v>0</v>
      </c>
    </row>
    <row r="94" spans="1:22" x14ac:dyDescent="0.25">
      <c r="A94" s="146" t="str">
        <f>IF($E94&lt;&gt;"",'2_Coordonnées_demandeur'!$B$4,"")</f>
        <v/>
      </c>
      <c r="B94" s="146" t="str">
        <f>IF($E94&lt;&gt;"",'2_Coordonnées_demandeur'!$B$5,"")</f>
        <v/>
      </c>
      <c r="C94" s="18"/>
      <c r="D94" s="18"/>
      <c r="E94" s="18"/>
      <c r="F94" s="18"/>
      <c r="G94" s="18"/>
      <c r="H94" s="18"/>
      <c r="I94" s="18"/>
      <c r="J94" s="20"/>
      <c r="K94" s="22"/>
      <c r="L94" s="20"/>
      <c r="M94" s="22"/>
      <c r="N94" s="20"/>
      <c r="O94" s="24"/>
      <c r="P94" s="26"/>
      <c r="Q94" s="140">
        <f>IF(Table2[[#This Row],[Taux de change]]=0, P94, P94*O94)</f>
        <v>0</v>
      </c>
      <c r="R94"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94" s="141">
        <f>IFERROR(Table2[[#This Row],[Pourcentage subventionné]]*(Table2[[#This Row],[Prix unitaire (CHF)]]+VLOOKUP(Table2[[#This Row],[Catégorie de produit]], Alle_Förderbeiträge, 4,FALSE)),0)</f>
        <v>0</v>
      </c>
      <c r="T94" s="142">
        <f>IFERROR(ROUNDDOWN(IF(AND(K94="",Table2[[#This Row],[Catégorie de produit]]&lt;&gt;0),HinterlegteWerte!$J$2,
IF(K94&lt;=DATE(2021,12,31), VLOOKUP(C94,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94" s="142">
        <f t="shared" si="5"/>
        <v>0</v>
      </c>
      <c r="V94" s="142">
        <f t="shared" si="4"/>
        <v>0</v>
      </c>
    </row>
    <row r="95" spans="1:22" x14ac:dyDescent="0.25">
      <c r="A95" s="146" t="str">
        <f>IF($E95&lt;&gt;"",'2_Coordonnées_demandeur'!$B$4,"")</f>
        <v/>
      </c>
      <c r="B95" s="146" t="str">
        <f>IF($E95&lt;&gt;"",'2_Coordonnées_demandeur'!$B$5,"")</f>
        <v/>
      </c>
      <c r="C95" s="18"/>
      <c r="D95" s="18"/>
      <c r="E95" s="18"/>
      <c r="F95" s="18"/>
      <c r="G95" s="18"/>
      <c r="H95" s="18"/>
      <c r="I95" s="18"/>
      <c r="J95" s="20"/>
      <c r="K95" s="22"/>
      <c r="L95" s="20"/>
      <c r="M95" s="22"/>
      <c r="N95" s="20"/>
      <c r="O95" s="24"/>
      <c r="P95" s="26"/>
      <c r="Q95" s="140">
        <f>IF(Table2[[#This Row],[Taux de change]]=0, P95, P95*O95)</f>
        <v>0</v>
      </c>
      <c r="R95"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95" s="141">
        <f>IFERROR(Table2[[#This Row],[Pourcentage subventionné]]*(Table2[[#This Row],[Prix unitaire (CHF)]]+VLOOKUP(Table2[[#This Row],[Catégorie de produit]], Alle_Förderbeiträge, 4,FALSE)),0)</f>
        <v>0</v>
      </c>
      <c r="T95" s="142">
        <f>IFERROR(ROUNDDOWN(IF(AND(K95="",Table2[[#This Row],[Catégorie de produit]]&lt;&gt;0),HinterlegteWerte!$J$2,
IF(K95&lt;=DATE(2021,12,31), VLOOKUP(C95,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95" s="142">
        <f t="shared" si="5"/>
        <v>0</v>
      </c>
      <c r="V95" s="142">
        <f t="shared" si="4"/>
        <v>0</v>
      </c>
    </row>
    <row r="96" spans="1:22" x14ac:dyDescent="0.25">
      <c r="A96" s="146" t="str">
        <f>IF($E96&lt;&gt;"",'2_Coordonnées_demandeur'!$B$4,"")</f>
        <v/>
      </c>
      <c r="B96" s="146" t="str">
        <f>IF($E96&lt;&gt;"",'2_Coordonnées_demandeur'!$B$5,"")</f>
        <v/>
      </c>
      <c r="C96" s="18"/>
      <c r="D96" s="18"/>
      <c r="E96" s="18"/>
      <c r="F96" s="18"/>
      <c r="G96" s="18"/>
      <c r="H96" s="18"/>
      <c r="I96" s="18"/>
      <c r="J96" s="20"/>
      <c r="K96" s="22"/>
      <c r="L96" s="20"/>
      <c r="M96" s="22"/>
      <c r="N96" s="20"/>
      <c r="O96" s="24"/>
      <c r="P96" s="26"/>
      <c r="Q96" s="140">
        <f>IF(Table2[[#This Row],[Taux de change]]=0, P96, P96*O96)</f>
        <v>0</v>
      </c>
      <c r="R96"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96" s="141">
        <f>IFERROR(Table2[[#This Row],[Pourcentage subventionné]]*(Table2[[#This Row],[Prix unitaire (CHF)]]+VLOOKUP(Table2[[#This Row],[Catégorie de produit]], Alle_Förderbeiträge, 4,FALSE)),0)</f>
        <v>0</v>
      </c>
      <c r="T96" s="142">
        <f>IFERROR(ROUNDDOWN(IF(AND(K96="",Table2[[#This Row],[Catégorie de produit]]&lt;&gt;0),HinterlegteWerte!$J$2,
IF(K96&lt;=DATE(2021,12,31), VLOOKUP(C96,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96" s="142">
        <f t="shared" si="5"/>
        <v>0</v>
      </c>
      <c r="V96" s="142">
        <f t="shared" si="4"/>
        <v>0</v>
      </c>
    </row>
    <row r="97" spans="1:22" x14ac:dyDescent="0.25">
      <c r="A97" s="146" t="str">
        <f>IF($E97&lt;&gt;"",'2_Coordonnées_demandeur'!$B$4,"")</f>
        <v/>
      </c>
      <c r="B97" s="146" t="str">
        <f>IF($E97&lt;&gt;"",'2_Coordonnées_demandeur'!$B$5,"")</f>
        <v/>
      </c>
      <c r="C97" s="18"/>
      <c r="D97" s="18"/>
      <c r="E97" s="18"/>
      <c r="F97" s="18"/>
      <c r="G97" s="18"/>
      <c r="H97" s="18"/>
      <c r="I97" s="18"/>
      <c r="J97" s="20"/>
      <c r="K97" s="22"/>
      <c r="L97" s="20"/>
      <c r="M97" s="22"/>
      <c r="N97" s="20"/>
      <c r="O97" s="24"/>
      <c r="P97" s="26"/>
      <c r="Q97" s="140">
        <f>IF(Table2[[#This Row],[Taux de change]]=0, P97, P97*O97)</f>
        <v>0</v>
      </c>
      <c r="R97"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97" s="141">
        <f>IFERROR(Table2[[#This Row],[Pourcentage subventionné]]*(Table2[[#This Row],[Prix unitaire (CHF)]]+VLOOKUP(Table2[[#This Row],[Catégorie de produit]], Alle_Förderbeiträge, 4,FALSE)),0)</f>
        <v>0</v>
      </c>
      <c r="T97" s="142">
        <f>IFERROR(ROUNDDOWN(IF(AND(K97="",Table2[[#This Row],[Catégorie de produit]]&lt;&gt;0),HinterlegteWerte!$J$2,
IF(K97&lt;=DATE(2021,12,31), VLOOKUP(C97,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97" s="142">
        <f t="shared" si="5"/>
        <v>0</v>
      </c>
      <c r="V97" s="142">
        <f t="shared" si="4"/>
        <v>0</v>
      </c>
    </row>
    <row r="98" spans="1:22" x14ac:dyDescent="0.25">
      <c r="A98" s="146" t="str">
        <f>IF($E98&lt;&gt;"",'2_Coordonnées_demandeur'!$B$4,"")</f>
        <v/>
      </c>
      <c r="B98" s="146" t="str">
        <f>IF($E98&lt;&gt;"",'2_Coordonnées_demandeur'!$B$5,"")</f>
        <v/>
      </c>
      <c r="C98" s="18"/>
      <c r="D98" s="18"/>
      <c r="E98" s="18"/>
      <c r="F98" s="18"/>
      <c r="G98" s="18"/>
      <c r="H98" s="18"/>
      <c r="I98" s="18"/>
      <c r="J98" s="20"/>
      <c r="K98" s="22"/>
      <c r="L98" s="20"/>
      <c r="M98" s="22"/>
      <c r="N98" s="20"/>
      <c r="O98" s="24"/>
      <c r="P98" s="26"/>
      <c r="Q98" s="140">
        <f>IF(Table2[[#This Row],[Taux de change]]=0, P98, P98*O98)</f>
        <v>0</v>
      </c>
      <c r="R98"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98" s="141">
        <f>IFERROR(Table2[[#This Row],[Pourcentage subventionné]]*(Table2[[#This Row],[Prix unitaire (CHF)]]+VLOOKUP(Table2[[#This Row],[Catégorie de produit]], Alle_Förderbeiträge, 4,FALSE)),0)</f>
        <v>0</v>
      </c>
      <c r="T98" s="142">
        <f>IFERROR(ROUNDDOWN(IF(AND(K98="",Table2[[#This Row],[Catégorie de produit]]&lt;&gt;0),HinterlegteWerte!$J$2,
IF(K98&lt;=DATE(2021,12,31), VLOOKUP(C98,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98" s="142">
        <f t="shared" si="5"/>
        <v>0</v>
      </c>
      <c r="V98" s="142">
        <f t="shared" si="4"/>
        <v>0</v>
      </c>
    </row>
    <row r="99" spans="1:22" x14ac:dyDescent="0.25">
      <c r="A99" s="146" t="str">
        <f>IF($E99&lt;&gt;"",'2_Coordonnées_demandeur'!$B$4,"")</f>
        <v/>
      </c>
      <c r="B99" s="146" t="str">
        <f>IF($E99&lt;&gt;"",'2_Coordonnées_demandeur'!$B$5,"")</f>
        <v/>
      </c>
      <c r="C99" s="18"/>
      <c r="D99" s="18"/>
      <c r="E99" s="18"/>
      <c r="F99" s="18"/>
      <c r="G99" s="18"/>
      <c r="H99" s="18"/>
      <c r="I99" s="18"/>
      <c r="J99" s="20"/>
      <c r="K99" s="22"/>
      <c r="L99" s="20"/>
      <c r="M99" s="22"/>
      <c r="N99" s="20"/>
      <c r="O99" s="24"/>
      <c r="P99" s="26"/>
      <c r="Q99" s="140">
        <f>IF(Table2[[#This Row],[Taux de change]]=0, P99, P99*O99)</f>
        <v>0</v>
      </c>
      <c r="R99"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99" s="141">
        <f>IFERROR(Table2[[#This Row],[Pourcentage subventionné]]*(Table2[[#This Row],[Prix unitaire (CHF)]]+VLOOKUP(Table2[[#This Row],[Catégorie de produit]], Alle_Förderbeiträge, 4,FALSE)),0)</f>
        <v>0</v>
      </c>
      <c r="T99" s="142">
        <f>IFERROR(ROUNDDOWN(IF(AND(K99="",Table2[[#This Row],[Catégorie de produit]]&lt;&gt;0),HinterlegteWerte!$J$2,
IF(K99&lt;=DATE(2021,12,31), VLOOKUP(C99,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99" s="142">
        <f t="shared" si="5"/>
        <v>0</v>
      </c>
      <c r="V99" s="142">
        <f t="shared" si="4"/>
        <v>0</v>
      </c>
    </row>
    <row r="100" spans="1:22" x14ac:dyDescent="0.25">
      <c r="A100" s="146" t="str">
        <f>IF($E100&lt;&gt;"",'2_Coordonnées_demandeur'!$B$4,"")</f>
        <v/>
      </c>
      <c r="B100" s="146" t="str">
        <f>IF($E100&lt;&gt;"",'2_Coordonnées_demandeur'!$B$5,"")</f>
        <v/>
      </c>
      <c r="C100" s="18"/>
      <c r="D100" s="18"/>
      <c r="E100" s="18"/>
      <c r="F100" s="18"/>
      <c r="G100" s="18"/>
      <c r="H100" s="18"/>
      <c r="I100" s="18"/>
      <c r="J100" s="20"/>
      <c r="K100" s="22"/>
      <c r="L100" s="20"/>
      <c r="M100" s="22"/>
      <c r="N100" s="20"/>
      <c r="O100" s="24"/>
      <c r="P100" s="26"/>
      <c r="Q100" s="140">
        <f>IF(Table2[[#This Row],[Taux de change]]=0, P100, P100*O100)</f>
        <v>0</v>
      </c>
      <c r="R100"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00" s="141">
        <f>IFERROR(Table2[[#This Row],[Pourcentage subventionné]]*(Table2[[#This Row],[Prix unitaire (CHF)]]+VLOOKUP(Table2[[#This Row],[Catégorie de produit]], Alle_Förderbeiträge, 4,FALSE)),0)</f>
        <v>0</v>
      </c>
      <c r="T100" s="142">
        <f>IFERROR(ROUNDDOWN(IF(AND(K100="",Table2[[#This Row],[Catégorie de produit]]&lt;&gt;0),HinterlegteWerte!$J$2,
IF(K100&lt;=DATE(2021,12,31), VLOOKUP(C100,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00" s="142">
        <f t="shared" si="5"/>
        <v>0</v>
      </c>
      <c r="V100" s="142">
        <f t="shared" si="4"/>
        <v>0</v>
      </c>
    </row>
    <row r="101" spans="1:22" x14ac:dyDescent="0.25">
      <c r="A101" s="146" t="str">
        <f>IF($E101&lt;&gt;"",'2_Coordonnées_demandeur'!$B$4,"")</f>
        <v/>
      </c>
      <c r="B101" s="146" t="str">
        <f>IF($E101&lt;&gt;"",'2_Coordonnées_demandeur'!$B$5,"")</f>
        <v/>
      </c>
      <c r="C101" s="18"/>
      <c r="D101" s="18"/>
      <c r="E101" s="18"/>
      <c r="F101" s="18"/>
      <c r="G101" s="18"/>
      <c r="H101" s="18"/>
      <c r="I101" s="18"/>
      <c r="J101" s="20"/>
      <c r="K101" s="22"/>
      <c r="L101" s="20"/>
      <c r="M101" s="22"/>
      <c r="N101" s="20"/>
      <c r="O101" s="24"/>
      <c r="P101" s="26"/>
      <c r="Q101" s="140">
        <f>IF(Table2[[#This Row],[Taux de change]]=0, P101, P101*O101)</f>
        <v>0</v>
      </c>
      <c r="R101"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01" s="141">
        <f>IFERROR(Table2[[#This Row],[Pourcentage subventionné]]*(Table2[[#This Row],[Prix unitaire (CHF)]]+VLOOKUP(Table2[[#This Row],[Catégorie de produit]], Alle_Förderbeiträge, 4,FALSE)),0)</f>
        <v>0</v>
      </c>
      <c r="T101" s="142">
        <f>IFERROR(ROUNDDOWN(IF(AND(K101="",Table2[[#This Row],[Catégorie de produit]]&lt;&gt;0),HinterlegteWerte!$J$2,
IF(K101&lt;=DATE(2021,12,31), VLOOKUP(C101,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01" s="142">
        <f t="shared" si="5"/>
        <v>0</v>
      </c>
      <c r="V101" s="142">
        <f t="shared" si="4"/>
        <v>0</v>
      </c>
    </row>
    <row r="102" spans="1:22" x14ac:dyDescent="0.25">
      <c r="A102" s="146" t="str">
        <f>IF($E102&lt;&gt;"",'2_Coordonnées_demandeur'!$B$4,"")</f>
        <v/>
      </c>
      <c r="B102" s="146" t="str">
        <f>IF($E102&lt;&gt;"",'2_Coordonnées_demandeur'!$B$5,"")</f>
        <v/>
      </c>
      <c r="C102" s="18"/>
      <c r="D102" s="18"/>
      <c r="E102" s="18"/>
      <c r="F102" s="18"/>
      <c r="G102" s="18"/>
      <c r="H102" s="18"/>
      <c r="I102" s="18"/>
      <c r="J102" s="20"/>
      <c r="K102" s="22"/>
      <c r="L102" s="20"/>
      <c r="M102" s="22"/>
      <c r="N102" s="20"/>
      <c r="O102" s="24"/>
      <c r="P102" s="26"/>
      <c r="Q102" s="140">
        <f>IF(Table2[[#This Row],[Taux de change]]=0, P102, P102*O102)</f>
        <v>0</v>
      </c>
      <c r="R102"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02" s="141">
        <f>IFERROR(Table2[[#This Row],[Pourcentage subventionné]]*(Table2[[#This Row],[Prix unitaire (CHF)]]+VLOOKUP(Table2[[#This Row],[Catégorie de produit]], Alle_Förderbeiträge, 4,FALSE)),0)</f>
        <v>0</v>
      </c>
      <c r="T102" s="142">
        <f>IFERROR(ROUNDDOWN(IF(AND(K102="",Table2[[#This Row],[Catégorie de produit]]&lt;&gt;0),HinterlegteWerte!$J$2,
IF(K102&lt;=DATE(2021,12,31), VLOOKUP(C102,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02" s="142">
        <f t="shared" si="5"/>
        <v>0</v>
      </c>
      <c r="V102" s="142">
        <f t="shared" si="4"/>
        <v>0</v>
      </c>
    </row>
    <row r="103" spans="1:22" x14ac:dyDescent="0.25">
      <c r="A103" s="146" t="str">
        <f>IF($E103&lt;&gt;"",'2_Coordonnées_demandeur'!$B$4,"")</f>
        <v/>
      </c>
      <c r="B103" s="146" t="str">
        <f>IF($E103&lt;&gt;"",'2_Coordonnées_demandeur'!$B$5,"")</f>
        <v/>
      </c>
      <c r="C103" s="18"/>
      <c r="D103" s="18"/>
      <c r="E103" s="18"/>
      <c r="F103" s="18"/>
      <c r="G103" s="18"/>
      <c r="H103" s="18"/>
      <c r="I103" s="18"/>
      <c r="J103" s="20"/>
      <c r="K103" s="22"/>
      <c r="L103" s="20"/>
      <c r="M103" s="22"/>
      <c r="N103" s="20"/>
      <c r="O103" s="24"/>
      <c r="P103" s="26"/>
      <c r="Q103" s="140">
        <f>IF(Table2[[#This Row],[Taux de change]]=0, P103, P103*O103)</f>
        <v>0</v>
      </c>
      <c r="R103"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03" s="141">
        <f>IFERROR(Table2[[#This Row],[Pourcentage subventionné]]*(Table2[[#This Row],[Prix unitaire (CHF)]]+VLOOKUP(Table2[[#This Row],[Catégorie de produit]], Alle_Förderbeiträge, 4,FALSE)),0)</f>
        <v>0</v>
      </c>
      <c r="T103" s="142">
        <f>IFERROR(ROUNDDOWN(IF(AND(K103="",Table2[[#This Row],[Catégorie de produit]]&lt;&gt;0),HinterlegteWerte!$J$2,
IF(K103&lt;=DATE(2021,12,31), VLOOKUP(C103,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03" s="142">
        <f t="shared" si="5"/>
        <v>0</v>
      </c>
      <c r="V103" s="142">
        <f t="shared" si="4"/>
        <v>0</v>
      </c>
    </row>
    <row r="104" spans="1:22" x14ac:dyDescent="0.25">
      <c r="A104" s="146" t="str">
        <f>IF($E104&lt;&gt;"",'2_Coordonnées_demandeur'!$B$4,"")</f>
        <v/>
      </c>
      <c r="B104" s="146" t="str">
        <f>IF($E104&lt;&gt;"",'2_Coordonnées_demandeur'!$B$5,"")</f>
        <v/>
      </c>
      <c r="C104" s="18"/>
      <c r="D104" s="18"/>
      <c r="E104" s="18"/>
      <c r="F104" s="18"/>
      <c r="G104" s="18"/>
      <c r="H104" s="18"/>
      <c r="I104" s="18"/>
      <c r="J104" s="20"/>
      <c r="K104" s="22"/>
      <c r="L104" s="20"/>
      <c r="M104" s="22"/>
      <c r="N104" s="20"/>
      <c r="O104" s="24"/>
      <c r="P104" s="26"/>
      <c r="Q104" s="140">
        <f>IF(Table2[[#This Row],[Taux de change]]=0, P104, P104*O104)</f>
        <v>0</v>
      </c>
      <c r="R104"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04" s="141">
        <f>IFERROR(Table2[[#This Row],[Pourcentage subventionné]]*(Table2[[#This Row],[Prix unitaire (CHF)]]+VLOOKUP(Table2[[#This Row],[Catégorie de produit]], Alle_Förderbeiträge, 4,FALSE)),0)</f>
        <v>0</v>
      </c>
      <c r="T104" s="142">
        <f>IFERROR(ROUNDDOWN(IF(AND(K104="",Table2[[#This Row],[Catégorie de produit]]&lt;&gt;0),HinterlegteWerte!$J$2,
IF(K104&lt;=DATE(2021,12,31), VLOOKUP(C104,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04" s="142">
        <f t="shared" si="5"/>
        <v>0</v>
      </c>
      <c r="V104" s="142">
        <f t="shared" si="4"/>
        <v>0</v>
      </c>
    </row>
    <row r="105" spans="1:22" x14ac:dyDescent="0.25">
      <c r="A105" s="146" t="str">
        <f>IF($E105&lt;&gt;"",'2_Coordonnées_demandeur'!$B$4,"")</f>
        <v/>
      </c>
      <c r="B105" s="146" t="str">
        <f>IF($E105&lt;&gt;"",'2_Coordonnées_demandeur'!$B$5,"")</f>
        <v/>
      </c>
      <c r="C105" s="18"/>
      <c r="D105" s="18"/>
      <c r="E105" s="18"/>
      <c r="F105" s="18"/>
      <c r="G105" s="18"/>
      <c r="H105" s="18"/>
      <c r="I105" s="18"/>
      <c r="J105" s="20"/>
      <c r="K105" s="22"/>
      <c r="L105" s="20"/>
      <c r="M105" s="22"/>
      <c r="N105" s="20"/>
      <c r="O105" s="24"/>
      <c r="P105" s="26"/>
      <c r="Q105" s="140">
        <f>IF(Table2[[#This Row],[Taux de change]]=0, P105, P105*O105)</f>
        <v>0</v>
      </c>
      <c r="R105"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05" s="141">
        <f>IFERROR(Table2[[#This Row],[Pourcentage subventionné]]*(Table2[[#This Row],[Prix unitaire (CHF)]]+VLOOKUP(Table2[[#This Row],[Catégorie de produit]], Alle_Förderbeiträge, 4,FALSE)),0)</f>
        <v>0</v>
      </c>
      <c r="T105" s="142">
        <f>IFERROR(ROUNDDOWN(IF(AND(K105="",Table2[[#This Row],[Catégorie de produit]]&lt;&gt;0),HinterlegteWerte!$J$2,
IF(K105&lt;=DATE(2021,12,31), VLOOKUP(C105,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05" s="142">
        <f t="shared" si="5"/>
        <v>0</v>
      </c>
      <c r="V105" s="142">
        <f t="shared" si="4"/>
        <v>0</v>
      </c>
    </row>
    <row r="106" spans="1:22" x14ac:dyDescent="0.25">
      <c r="A106" s="146" t="str">
        <f>IF($E106&lt;&gt;"",'2_Coordonnées_demandeur'!$B$4,"")</f>
        <v/>
      </c>
      <c r="B106" s="146" t="str">
        <f>IF($E106&lt;&gt;"",'2_Coordonnées_demandeur'!$B$5,"")</f>
        <v/>
      </c>
      <c r="C106" s="18"/>
      <c r="D106" s="18"/>
      <c r="E106" s="18"/>
      <c r="F106" s="18"/>
      <c r="G106" s="18"/>
      <c r="H106" s="18"/>
      <c r="I106" s="18"/>
      <c r="J106" s="20"/>
      <c r="K106" s="22"/>
      <c r="L106" s="20"/>
      <c r="M106" s="22"/>
      <c r="N106" s="20"/>
      <c r="O106" s="24"/>
      <c r="P106" s="26"/>
      <c r="Q106" s="140">
        <f>IF(Table2[[#This Row],[Taux de change]]=0, P106, P106*O106)</f>
        <v>0</v>
      </c>
      <c r="R106"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06" s="141">
        <f>IFERROR(Table2[[#This Row],[Pourcentage subventionné]]*(Table2[[#This Row],[Prix unitaire (CHF)]]+VLOOKUP(Table2[[#This Row],[Catégorie de produit]], Alle_Förderbeiträge, 4,FALSE)),0)</f>
        <v>0</v>
      </c>
      <c r="T106" s="142">
        <f>IFERROR(ROUNDDOWN(IF(AND(K106="",Table2[[#This Row],[Catégorie de produit]]&lt;&gt;0),HinterlegteWerte!$J$2,
IF(K106&lt;=DATE(2021,12,31), VLOOKUP(C106,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06" s="142">
        <f t="shared" si="5"/>
        <v>0</v>
      </c>
      <c r="V106" s="142">
        <f t="shared" si="4"/>
        <v>0</v>
      </c>
    </row>
    <row r="107" spans="1:22" x14ac:dyDescent="0.25">
      <c r="A107" s="146" t="str">
        <f>IF($E107&lt;&gt;"",'2_Coordonnées_demandeur'!$B$4,"")</f>
        <v/>
      </c>
      <c r="B107" s="146" t="str">
        <f>IF($E107&lt;&gt;"",'2_Coordonnées_demandeur'!$B$5,"")</f>
        <v/>
      </c>
      <c r="C107" s="18"/>
      <c r="D107" s="18"/>
      <c r="E107" s="18"/>
      <c r="F107" s="18"/>
      <c r="G107" s="18"/>
      <c r="H107" s="18"/>
      <c r="I107" s="18"/>
      <c r="J107" s="20"/>
      <c r="K107" s="22"/>
      <c r="L107" s="20"/>
      <c r="M107" s="22"/>
      <c r="N107" s="20"/>
      <c r="O107" s="24"/>
      <c r="P107" s="26"/>
      <c r="Q107" s="140">
        <f>IF(Table2[[#This Row],[Taux de change]]=0, P107, P107*O107)</f>
        <v>0</v>
      </c>
      <c r="R107"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07" s="141">
        <f>IFERROR(Table2[[#This Row],[Pourcentage subventionné]]*(Table2[[#This Row],[Prix unitaire (CHF)]]+VLOOKUP(Table2[[#This Row],[Catégorie de produit]], Alle_Förderbeiträge, 4,FALSE)),0)</f>
        <v>0</v>
      </c>
      <c r="T107" s="142">
        <f>IFERROR(ROUNDDOWN(IF(AND(K107="",Table2[[#This Row],[Catégorie de produit]]&lt;&gt;0),HinterlegteWerte!$J$2,
IF(K107&lt;=DATE(2021,12,31), VLOOKUP(C107,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07" s="142">
        <f t="shared" si="5"/>
        <v>0</v>
      </c>
      <c r="V107" s="142">
        <f t="shared" si="4"/>
        <v>0</v>
      </c>
    </row>
    <row r="108" spans="1:22" x14ac:dyDescent="0.25">
      <c r="A108" s="146" t="str">
        <f>IF($E108&lt;&gt;"",'2_Coordonnées_demandeur'!$B$4,"")</f>
        <v/>
      </c>
      <c r="B108" s="146" t="str">
        <f>IF($E108&lt;&gt;"",'2_Coordonnées_demandeur'!$B$5,"")</f>
        <v/>
      </c>
      <c r="C108" s="18"/>
      <c r="D108" s="18"/>
      <c r="E108" s="18"/>
      <c r="F108" s="18"/>
      <c r="G108" s="18"/>
      <c r="H108" s="18"/>
      <c r="I108" s="18"/>
      <c r="J108" s="20"/>
      <c r="K108" s="22"/>
      <c r="L108" s="20"/>
      <c r="M108" s="22"/>
      <c r="N108" s="20"/>
      <c r="O108" s="24"/>
      <c r="P108" s="26"/>
      <c r="Q108" s="140">
        <f>IF(Table2[[#This Row],[Taux de change]]=0, P108, P108*O108)</f>
        <v>0</v>
      </c>
      <c r="R108"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08" s="141">
        <f>IFERROR(Table2[[#This Row],[Pourcentage subventionné]]*(Table2[[#This Row],[Prix unitaire (CHF)]]+VLOOKUP(Table2[[#This Row],[Catégorie de produit]], Alle_Förderbeiträge, 4,FALSE)),0)</f>
        <v>0</v>
      </c>
      <c r="T108" s="142">
        <f>IFERROR(ROUNDDOWN(IF(AND(K108="",Table2[[#This Row],[Catégorie de produit]]&lt;&gt;0),HinterlegteWerte!$J$2,
IF(K108&lt;=DATE(2021,12,31), VLOOKUP(C108,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08" s="142">
        <f t="shared" si="5"/>
        <v>0</v>
      </c>
      <c r="V108" s="142">
        <f t="shared" si="4"/>
        <v>0</v>
      </c>
    </row>
    <row r="109" spans="1:22" x14ac:dyDescent="0.25">
      <c r="A109" s="146" t="str">
        <f>IF($E109&lt;&gt;"",'2_Coordonnées_demandeur'!$B$4,"")</f>
        <v/>
      </c>
      <c r="B109" s="146" t="str">
        <f>IF($E109&lt;&gt;"",'2_Coordonnées_demandeur'!$B$5,"")</f>
        <v/>
      </c>
      <c r="C109" s="18"/>
      <c r="D109" s="18"/>
      <c r="E109" s="18"/>
      <c r="F109" s="18"/>
      <c r="G109" s="18"/>
      <c r="H109" s="18"/>
      <c r="I109" s="18"/>
      <c r="J109" s="20"/>
      <c r="K109" s="22"/>
      <c r="L109" s="20"/>
      <c r="M109" s="22"/>
      <c r="N109" s="20"/>
      <c r="O109" s="24"/>
      <c r="P109" s="26"/>
      <c r="Q109" s="140">
        <f>IF(Table2[[#This Row],[Taux de change]]=0, P109, P109*O109)</f>
        <v>0</v>
      </c>
      <c r="R109"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09" s="141">
        <f>IFERROR(Table2[[#This Row],[Pourcentage subventionné]]*(Table2[[#This Row],[Prix unitaire (CHF)]]+VLOOKUP(Table2[[#This Row],[Catégorie de produit]], Alle_Förderbeiträge, 4,FALSE)),0)</f>
        <v>0</v>
      </c>
      <c r="T109" s="142">
        <f>IFERROR(ROUNDDOWN(IF(AND(K109="",Table2[[#This Row],[Catégorie de produit]]&lt;&gt;0),HinterlegteWerte!$J$2,
IF(K109&lt;=DATE(2021,12,31), VLOOKUP(C109,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09" s="142">
        <f t="shared" si="5"/>
        <v>0</v>
      </c>
      <c r="V109" s="142">
        <f t="shared" si="4"/>
        <v>0</v>
      </c>
    </row>
    <row r="110" spans="1:22" x14ac:dyDescent="0.25">
      <c r="A110" s="146" t="str">
        <f>IF($E110&lt;&gt;"",'2_Coordonnées_demandeur'!$B$4,"")</f>
        <v/>
      </c>
      <c r="B110" s="146" t="str">
        <f>IF($E110&lt;&gt;"",'2_Coordonnées_demandeur'!$B$5,"")</f>
        <v/>
      </c>
      <c r="C110" s="18"/>
      <c r="D110" s="18"/>
      <c r="E110" s="18"/>
      <c r="F110" s="18"/>
      <c r="G110" s="18"/>
      <c r="H110" s="18"/>
      <c r="I110" s="18"/>
      <c r="J110" s="20"/>
      <c r="K110" s="22"/>
      <c r="L110" s="20"/>
      <c r="M110" s="22"/>
      <c r="N110" s="20"/>
      <c r="O110" s="24"/>
      <c r="P110" s="26"/>
      <c r="Q110" s="140">
        <f>IF(Table2[[#This Row],[Taux de change]]=0, P110, P110*O110)</f>
        <v>0</v>
      </c>
      <c r="R110"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10" s="141">
        <f>IFERROR(Table2[[#This Row],[Pourcentage subventionné]]*(Table2[[#This Row],[Prix unitaire (CHF)]]+VLOOKUP(Table2[[#This Row],[Catégorie de produit]], Alle_Förderbeiträge, 4,FALSE)),0)</f>
        <v>0</v>
      </c>
      <c r="T110" s="142">
        <f>IFERROR(ROUNDDOWN(IF(AND(K110="",Table2[[#This Row],[Catégorie de produit]]&lt;&gt;0),HinterlegteWerte!$J$2,
IF(K110&lt;=DATE(2021,12,31), VLOOKUP(C110,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10" s="142">
        <f t="shared" si="5"/>
        <v>0</v>
      </c>
      <c r="V110" s="142">
        <f t="shared" si="4"/>
        <v>0</v>
      </c>
    </row>
    <row r="111" spans="1:22" x14ac:dyDescent="0.25">
      <c r="A111" s="146" t="str">
        <f>IF($E111&lt;&gt;"",'2_Coordonnées_demandeur'!$B$4,"")</f>
        <v/>
      </c>
      <c r="B111" s="146" t="str">
        <f>IF($E111&lt;&gt;"",'2_Coordonnées_demandeur'!$B$5,"")</f>
        <v/>
      </c>
      <c r="C111" s="18"/>
      <c r="D111" s="18"/>
      <c r="E111" s="18"/>
      <c r="F111" s="18"/>
      <c r="G111" s="18"/>
      <c r="H111" s="18"/>
      <c r="I111" s="18"/>
      <c r="J111" s="20"/>
      <c r="K111" s="22"/>
      <c r="L111" s="20"/>
      <c r="M111" s="22"/>
      <c r="N111" s="20"/>
      <c r="O111" s="24"/>
      <c r="P111" s="26"/>
      <c r="Q111" s="140">
        <f>IF(Table2[[#This Row],[Taux de change]]=0, P111, P111*O111)</f>
        <v>0</v>
      </c>
      <c r="R111"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11" s="141">
        <f>IFERROR(Table2[[#This Row],[Pourcentage subventionné]]*(Table2[[#This Row],[Prix unitaire (CHF)]]+VLOOKUP(Table2[[#This Row],[Catégorie de produit]], Alle_Förderbeiträge, 4,FALSE)),0)</f>
        <v>0</v>
      </c>
      <c r="T111" s="142">
        <f>IFERROR(ROUNDDOWN(IF(AND(K111="",Table2[[#This Row],[Catégorie de produit]]&lt;&gt;0),HinterlegteWerte!$J$2,
IF(K111&lt;=DATE(2021,12,31), VLOOKUP(C111,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11" s="142">
        <f t="shared" si="5"/>
        <v>0</v>
      </c>
      <c r="V111" s="142">
        <f t="shared" si="4"/>
        <v>0</v>
      </c>
    </row>
    <row r="112" spans="1:22" x14ac:dyDescent="0.25">
      <c r="A112" s="146" t="str">
        <f>IF($E112&lt;&gt;"",'2_Coordonnées_demandeur'!$B$4,"")</f>
        <v/>
      </c>
      <c r="B112" s="146" t="str">
        <f>IF($E112&lt;&gt;"",'2_Coordonnées_demandeur'!$B$5,"")</f>
        <v/>
      </c>
      <c r="C112" s="18"/>
      <c r="D112" s="18"/>
      <c r="E112" s="18"/>
      <c r="F112" s="18"/>
      <c r="G112" s="18"/>
      <c r="H112" s="18"/>
      <c r="I112" s="18"/>
      <c r="J112" s="20"/>
      <c r="K112" s="22"/>
      <c r="L112" s="20"/>
      <c r="M112" s="22"/>
      <c r="N112" s="20"/>
      <c r="O112" s="24"/>
      <c r="P112" s="26"/>
      <c r="Q112" s="140">
        <f>IF(Table2[[#This Row],[Taux de change]]=0, P112, P112*O112)</f>
        <v>0</v>
      </c>
      <c r="R112"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12" s="141">
        <f>IFERROR(Table2[[#This Row],[Pourcentage subventionné]]*(Table2[[#This Row],[Prix unitaire (CHF)]]+VLOOKUP(Table2[[#This Row],[Catégorie de produit]], Alle_Förderbeiträge, 4,FALSE)),0)</f>
        <v>0</v>
      </c>
      <c r="T112" s="142">
        <f>IFERROR(ROUNDDOWN(IF(AND(K112="",Table2[[#This Row],[Catégorie de produit]]&lt;&gt;0),HinterlegteWerte!$J$2,
IF(K112&lt;=DATE(2021,12,31), VLOOKUP(C112,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12" s="142">
        <f t="shared" si="5"/>
        <v>0</v>
      </c>
      <c r="V112" s="142">
        <f t="shared" si="4"/>
        <v>0</v>
      </c>
    </row>
    <row r="113" spans="1:22" x14ac:dyDescent="0.25">
      <c r="A113" s="146" t="str">
        <f>IF($E113&lt;&gt;"",'2_Coordonnées_demandeur'!$B$4,"")</f>
        <v/>
      </c>
      <c r="B113" s="146" t="str">
        <f>IF($E113&lt;&gt;"",'2_Coordonnées_demandeur'!$B$5,"")</f>
        <v/>
      </c>
      <c r="C113" s="18"/>
      <c r="D113" s="18"/>
      <c r="E113" s="18"/>
      <c r="F113" s="18"/>
      <c r="G113" s="18"/>
      <c r="H113" s="18"/>
      <c r="I113" s="18"/>
      <c r="J113" s="20"/>
      <c r="K113" s="22"/>
      <c r="L113" s="20"/>
      <c r="M113" s="22"/>
      <c r="N113" s="20"/>
      <c r="O113" s="24"/>
      <c r="P113" s="26"/>
      <c r="Q113" s="140">
        <f>IF(Table2[[#This Row],[Taux de change]]=0, P113, P113*O113)</f>
        <v>0</v>
      </c>
      <c r="R113"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13" s="141">
        <f>IFERROR(Table2[[#This Row],[Pourcentage subventionné]]*(Table2[[#This Row],[Prix unitaire (CHF)]]+VLOOKUP(Table2[[#This Row],[Catégorie de produit]], Alle_Förderbeiträge, 4,FALSE)),0)</f>
        <v>0</v>
      </c>
      <c r="T113" s="142">
        <f>IFERROR(ROUNDDOWN(IF(AND(K113="",Table2[[#This Row],[Catégorie de produit]]&lt;&gt;0),HinterlegteWerte!$J$2,
IF(K113&lt;=DATE(2021,12,31), VLOOKUP(C113,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13" s="142">
        <f t="shared" si="5"/>
        <v>0</v>
      </c>
      <c r="V113" s="142">
        <f t="shared" si="4"/>
        <v>0</v>
      </c>
    </row>
    <row r="114" spans="1:22" x14ac:dyDescent="0.25">
      <c r="A114" s="146" t="str">
        <f>IF($E114&lt;&gt;"",'2_Coordonnées_demandeur'!$B$4,"")</f>
        <v/>
      </c>
      <c r="B114" s="146" t="str">
        <f>IF($E114&lt;&gt;"",'2_Coordonnées_demandeur'!$B$5,"")</f>
        <v/>
      </c>
      <c r="C114" s="18"/>
      <c r="D114" s="18"/>
      <c r="E114" s="18"/>
      <c r="F114" s="18"/>
      <c r="G114" s="18"/>
      <c r="H114" s="18"/>
      <c r="I114" s="18"/>
      <c r="J114" s="20"/>
      <c r="K114" s="22"/>
      <c r="L114" s="20"/>
      <c r="M114" s="22"/>
      <c r="N114" s="20"/>
      <c r="O114" s="24"/>
      <c r="P114" s="26"/>
      <c r="Q114" s="140">
        <f>IF(Table2[[#This Row],[Taux de change]]=0, P114, P114*O114)</f>
        <v>0</v>
      </c>
      <c r="R114"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14" s="141">
        <f>IFERROR(Table2[[#This Row],[Pourcentage subventionné]]*(Table2[[#This Row],[Prix unitaire (CHF)]]+VLOOKUP(Table2[[#This Row],[Catégorie de produit]], Alle_Förderbeiträge, 4,FALSE)),0)</f>
        <v>0</v>
      </c>
      <c r="T114" s="142">
        <f>IFERROR(ROUNDDOWN(IF(AND(K114="",Table2[[#This Row],[Catégorie de produit]]&lt;&gt;0),HinterlegteWerte!$J$2,
IF(K114&lt;=DATE(2021,12,31), VLOOKUP(C114,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14" s="142">
        <f t="shared" si="5"/>
        <v>0</v>
      </c>
      <c r="V114" s="142">
        <f t="shared" si="4"/>
        <v>0</v>
      </c>
    </row>
    <row r="115" spans="1:22" x14ac:dyDescent="0.25">
      <c r="A115" s="146" t="str">
        <f>IF($E115&lt;&gt;"",'2_Coordonnées_demandeur'!$B$4,"")</f>
        <v/>
      </c>
      <c r="B115" s="146" t="str">
        <f>IF($E115&lt;&gt;"",'2_Coordonnées_demandeur'!$B$5,"")</f>
        <v/>
      </c>
      <c r="C115" s="18"/>
      <c r="D115" s="18"/>
      <c r="E115" s="18"/>
      <c r="F115" s="18"/>
      <c r="G115" s="18"/>
      <c r="H115" s="18"/>
      <c r="I115" s="18"/>
      <c r="J115" s="20"/>
      <c r="K115" s="22"/>
      <c r="L115" s="20"/>
      <c r="M115" s="22"/>
      <c r="N115" s="20"/>
      <c r="O115" s="24"/>
      <c r="P115" s="26"/>
      <c r="Q115" s="140">
        <f>IF(Table2[[#This Row],[Taux de change]]=0, P115, P115*O115)</f>
        <v>0</v>
      </c>
      <c r="R115"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15" s="141">
        <f>IFERROR(Table2[[#This Row],[Pourcentage subventionné]]*(Table2[[#This Row],[Prix unitaire (CHF)]]+VLOOKUP(Table2[[#This Row],[Catégorie de produit]], Alle_Förderbeiträge, 4,FALSE)),0)</f>
        <v>0</v>
      </c>
      <c r="T115" s="142">
        <f>IFERROR(ROUNDDOWN(IF(AND(K115="",Table2[[#This Row],[Catégorie de produit]]&lt;&gt;0),HinterlegteWerte!$J$2,
IF(K115&lt;=DATE(2021,12,31), VLOOKUP(C115,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15" s="142">
        <f t="shared" si="5"/>
        <v>0</v>
      </c>
      <c r="V115" s="142">
        <f t="shared" si="4"/>
        <v>0</v>
      </c>
    </row>
    <row r="116" spans="1:22" x14ac:dyDescent="0.25">
      <c r="A116" s="146" t="str">
        <f>IF($E116&lt;&gt;"",'2_Coordonnées_demandeur'!$B$4,"")</f>
        <v/>
      </c>
      <c r="B116" s="146" t="str">
        <f>IF($E116&lt;&gt;"",'2_Coordonnées_demandeur'!$B$5,"")</f>
        <v/>
      </c>
      <c r="C116" s="18"/>
      <c r="D116" s="18"/>
      <c r="E116" s="18"/>
      <c r="F116" s="18"/>
      <c r="G116" s="18"/>
      <c r="H116" s="18"/>
      <c r="I116" s="18"/>
      <c r="J116" s="20"/>
      <c r="K116" s="22"/>
      <c r="L116" s="20"/>
      <c r="M116" s="22"/>
      <c r="N116" s="20"/>
      <c r="O116" s="24"/>
      <c r="P116" s="26"/>
      <c r="Q116" s="140">
        <f>IF(Table2[[#This Row],[Taux de change]]=0, P116, P116*O116)</f>
        <v>0</v>
      </c>
      <c r="R116"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16" s="141">
        <f>IFERROR(Table2[[#This Row],[Pourcentage subventionné]]*(Table2[[#This Row],[Prix unitaire (CHF)]]+VLOOKUP(Table2[[#This Row],[Catégorie de produit]], Alle_Förderbeiträge, 4,FALSE)),0)</f>
        <v>0</v>
      </c>
      <c r="T116" s="142">
        <f>IFERROR(ROUNDDOWN(IF(AND(K116="",Table2[[#This Row],[Catégorie de produit]]&lt;&gt;0),HinterlegteWerte!$J$2,
IF(K116&lt;=DATE(2021,12,31), VLOOKUP(C116,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16" s="142">
        <f t="shared" si="5"/>
        <v>0</v>
      </c>
      <c r="V116" s="142">
        <f t="shared" si="4"/>
        <v>0</v>
      </c>
    </row>
    <row r="117" spans="1:22" x14ac:dyDescent="0.25">
      <c r="A117" s="146" t="str">
        <f>IF($E117&lt;&gt;"",'2_Coordonnées_demandeur'!$B$4,"")</f>
        <v/>
      </c>
      <c r="B117" s="146" t="str">
        <f>IF($E117&lt;&gt;"",'2_Coordonnées_demandeur'!$B$5,"")</f>
        <v/>
      </c>
      <c r="C117" s="18"/>
      <c r="D117" s="18"/>
      <c r="E117" s="18"/>
      <c r="F117" s="18"/>
      <c r="G117" s="18"/>
      <c r="H117" s="18"/>
      <c r="I117" s="18"/>
      <c r="J117" s="20"/>
      <c r="K117" s="22"/>
      <c r="L117" s="20"/>
      <c r="M117" s="22"/>
      <c r="N117" s="20"/>
      <c r="O117" s="24"/>
      <c r="P117" s="26"/>
      <c r="Q117" s="140">
        <f>IF(Table2[[#This Row],[Taux de change]]=0, P117, P117*O117)</f>
        <v>0</v>
      </c>
      <c r="R117"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17" s="141">
        <f>IFERROR(Table2[[#This Row],[Pourcentage subventionné]]*(Table2[[#This Row],[Prix unitaire (CHF)]]+VLOOKUP(Table2[[#This Row],[Catégorie de produit]], Alle_Förderbeiträge, 4,FALSE)),0)</f>
        <v>0</v>
      </c>
      <c r="T117" s="142">
        <f>IFERROR(ROUNDDOWN(IF(AND(K117="",Table2[[#This Row],[Catégorie de produit]]&lt;&gt;0),HinterlegteWerte!$J$2,
IF(K117&lt;=DATE(2021,12,31), VLOOKUP(C117,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17" s="142">
        <f t="shared" si="5"/>
        <v>0</v>
      </c>
      <c r="V117" s="142">
        <f t="shared" si="4"/>
        <v>0</v>
      </c>
    </row>
    <row r="118" spans="1:22" x14ac:dyDescent="0.25">
      <c r="A118" s="146" t="str">
        <f>IF($E118&lt;&gt;"",'2_Coordonnées_demandeur'!$B$4,"")</f>
        <v/>
      </c>
      <c r="B118" s="146" t="str">
        <f>IF($E118&lt;&gt;"",'2_Coordonnées_demandeur'!$B$5,"")</f>
        <v/>
      </c>
      <c r="C118" s="18"/>
      <c r="D118" s="18"/>
      <c r="E118" s="18"/>
      <c r="F118" s="18"/>
      <c r="G118" s="18"/>
      <c r="H118" s="18"/>
      <c r="I118" s="18"/>
      <c r="J118" s="20"/>
      <c r="K118" s="22"/>
      <c r="L118" s="20"/>
      <c r="M118" s="22"/>
      <c r="N118" s="20"/>
      <c r="O118" s="24"/>
      <c r="P118" s="26"/>
      <c r="Q118" s="140">
        <f>IF(Table2[[#This Row],[Taux de change]]=0, P118, P118*O118)</f>
        <v>0</v>
      </c>
      <c r="R118"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18" s="141">
        <f>IFERROR(Table2[[#This Row],[Pourcentage subventionné]]*(Table2[[#This Row],[Prix unitaire (CHF)]]+VLOOKUP(Table2[[#This Row],[Catégorie de produit]], Alle_Förderbeiträge, 4,FALSE)),0)</f>
        <v>0</v>
      </c>
      <c r="T118" s="142">
        <f>IFERROR(ROUNDDOWN(IF(AND(K118="",Table2[[#This Row],[Catégorie de produit]]&lt;&gt;0),HinterlegteWerte!$J$2,
IF(K118&lt;=DATE(2021,12,31), VLOOKUP(C118,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18" s="142">
        <f t="shared" si="5"/>
        <v>0</v>
      </c>
      <c r="V118" s="142">
        <f t="shared" si="4"/>
        <v>0</v>
      </c>
    </row>
    <row r="119" spans="1:22" x14ac:dyDescent="0.25">
      <c r="A119" s="146" t="str">
        <f>IF($E119&lt;&gt;"",'2_Coordonnées_demandeur'!$B$4,"")</f>
        <v/>
      </c>
      <c r="B119" s="146" t="str">
        <f>IF($E119&lt;&gt;"",'2_Coordonnées_demandeur'!$B$5,"")</f>
        <v/>
      </c>
      <c r="C119" s="18"/>
      <c r="D119" s="18"/>
      <c r="E119" s="18"/>
      <c r="F119" s="18"/>
      <c r="G119" s="18"/>
      <c r="H119" s="18"/>
      <c r="I119" s="18"/>
      <c r="J119" s="20"/>
      <c r="K119" s="22"/>
      <c r="L119" s="20"/>
      <c r="M119" s="22"/>
      <c r="N119" s="20"/>
      <c r="O119" s="24"/>
      <c r="P119" s="26"/>
      <c r="Q119" s="140">
        <f>IF(Table2[[#This Row],[Taux de change]]=0, P119, P119*O119)</f>
        <v>0</v>
      </c>
      <c r="R119"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19" s="141">
        <f>IFERROR(Table2[[#This Row],[Pourcentage subventionné]]*(Table2[[#This Row],[Prix unitaire (CHF)]]+VLOOKUP(Table2[[#This Row],[Catégorie de produit]], Alle_Förderbeiträge, 4,FALSE)),0)</f>
        <v>0</v>
      </c>
      <c r="T119" s="142">
        <f>IFERROR(ROUNDDOWN(IF(AND(K119="",Table2[[#This Row],[Catégorie de produit]]&lt;&gt;0),HinterlegteWerte!$J$2,
IF(K119&lt;=DATE(2021,12,31), VLOOKUP(C119,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19" s="142">
        <f t="shared" ref="U119:U150" si="6">MIN(T119,S119)</f>
        <v>0</v>
      </c>
      <c r="V119" s="142">
        <f t="shared" si="4"/>
        <v>0</v>
      </c>
    </row>
    <row r="120" spans="1:22" x14ac:dyDescent="0.25">
      <c r="A120" s="146" t="str">
        <f>IF($E120&lt;&gt;"",'2_Coordonnées_demandeur'!$B$4,"")</f>
        <v/>
      </c>
      <c r="B120" s="146" t="str">
        <f>IF($E120&lt;&gt;"",'2_Coordonnées_demandeur'!$B$5,"")</f>
        <v/>
      </c>
      <c r="C120" s="18"/>
      <c r="D120" s="18"/>
      <c r="E120" s="18"/>
      <c r="F120" s="18"/>
      <c r="G120" s="18"/>
      <c r="H120" s="18"/>
      <c r="I120" s="18"/>
      <c r="J120" s="20"/>
      <c r="K120" s="22"/>
      <c r="L120" s="20"/>
      <c r="M120" s="22"/>
      <c r="N120" s="20"/>
      <c r="O120" s="24"/>
      <c r="P120" s="26"/>
      <c r="Q120" s="140">
        <f>IF(Table2[[#This Row],[Taux de change]]=0, P120, P120*O120)</f>
        <v>0</v>
      </c>
      <c r="R120"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20" s="141">
        <f>IFERROR(Table2[[#This Row],[Pourcentage subventionné]]*(Table2[[#This Row],[Prix unitaire (CHF)]]+VLOOKUP(Table2[[#This Row],[Catégorie de produit]], Alle_Förderbeiträge, 4,FALSE)),0)</f>
        <v>0</v>
      </c>
      <c r="T120" s="142">
        <f>IFERROR(ROUNDDOWN(IF(AND(K120="",Table2[[#This Row],[Catégorie de produit]]&lt;&gt;0),HinterlegteWerte!$J$2,
IF(K120&lt;=DATE(2021,12,31), VLOOKUP(C120,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20" s="142">
        <f t="shared" si="6"/>
        <v>0</v>
      </c>
      <c r="V120" s="142">
        <f t="shared" si="4"/>
        <v>0</v>
      </c>
    </row>
    <row r="121" spans="1:22" x14ac:dyDescent="0.25">
      <c r="A121" s="146" t="str">
        <f>IF($E121&lt;&gt;"",'2_Coordonnées_demandeur'!$B$4,"")</f>
        <v/>
      </c>
      <c r="B121" s="146" t="str">
        <f>IF($E121&lt;&gt;"",'2_Coordonnées_demandeur'!$B$5,"")</f>
        <v/>
      </c>
      <c r="C121" s="18"/>
      <c r="D121" s="18"/>
      <c r="E121" s="18"/>
      <c r="F121" s="18"/>
      <c r="G121" s="18"/>
      <c r="H121" s="18"/>
      <c r="I121" s="18"/>
      <c r="J121" s="20"/>
      <c r="K121" s="22"/>
      <c r="L121" s="20"/>
      <c r="M121" s="22"/>
      <c r="N121" s="20"/>
      <c r="O121" s="24"/>
      <c r="P121" s="26"/>
      <c r="Q121" s="140">
        <f>IF(Table2[[#This Row],[Taux de change]]=0, P121, P121*O121)</f>
        <v>0</v>
      </c>
      <c r="R121"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21" s="141">
        <f>IFERROR(Table2[[#This Row],[Pourcentage subventionné]]*(Table2[[#This Row],[Prix unitaire (CHF)]]+VLOOKUP(Table2[[#This Row],[Catégorie de produit]], Alle_Förderbeiträge, 4,FALSE)),0)</f>
        <v>0</v>
      </c>
      <c r="T121" s="142">
        <f>IFERROR(ROUNDDOWN(IF(AND(K121="",Table2[[#This Row],[Catégorie de produit]]&lt;&gt;0),HinterlegteWerte!$J$2,
IF(K121&lt;=DATE(2021,12,31), VLOOKUP(C121,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21" s="142">
        <f t="shared" si="6"/>
        <v>0</v>
      </c>
      <c r="V121" s="142">
        <f t="shared" si="4"/>
        <v>0</v>
      </c>
    </row>
    <row r="122" spans="1:22" x14ac:dyDescent="0.25">
      <c r="A122" s="146" t="str">
        <f>IF($E122&lt;&gt;"",'2_Coordonnées_demandeur'!$B$4,"")</f>
        <v/>
      </c>
      <c r="B122" s="146" t="str">
        <f>IF($E122&lt;&gt;"",'2_Coordonnées_demandeur'!$B$5,"")</f>
        <v/>
      </c>
      <c r="C122" s="18"/>
      <c r="D122" s="18"/>
      <c r="E122" s="18"/>
      <c r="F122" s="18"/>
      <c r="G122" s="18"/>
      <c r="H122" s="18"/>
      <c r="I122" s="18"/>
      <c r="J122" s="20"/>
      <c r="K122" s="22"/>
      <c r="L122" s="20"/>
      <c r="M122" s="22"/>
      <c r="N122" s="20"/>
      <c r="O122" s="24"/>
      <c r="P122" s="26"/>
      <c r="Q122" s="140">
        <f>IF(Table2[[#This Row],[Taux de change]]=0, P122, P122*O122)</f>
        <v>0</v>
      </c>
      <c r="R122"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22" s="141">
        <f>IFERROR(Table2[[#This Row],[Pourcentage subventionné]]*(Table2[[#This Row],[Prix unitaire (CHF)]]+VLOOKUP(Table2[[#This Row],[Catégorie de produit]], Alle_Förderbeiträge, 4,FALSE)),0)</f>
        <v>0</v>
      </c>
      <c r="T122" s="142">
        <f>IFERROR(ROUNDDOWN(IF(AND(K122="",Table2[[#This Row],[Catégorie de produit]]&lt;&gt;0),HinterlegteWerte!$J$2,
IF(K122&lt;=DATE(2021,12,31), VLOOKUP(C122,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22" s="142">
        <f t="shared" si="6"/>
        <v>0</v>
      </c>
      <c r="V122" s="142">
        <f t="shared" si="4"/>
        <v>0</v>
      </c>
    </row>
    <row r="123" spans="1:22" x14ac:dyDescent="0.25">
      <c r="A123" s="146" t="str">
        <f>IF($E123&lt;&gt;"",'2_Coordonnées_demandeur'!$B$4,"")</f>
        <v/>
      </c>
      <c r="B123" s="146" t="str">
        <f>IF($E123&lt;&gt;"",'2_Coordonnées_demandeur'!$B$5,"")</f>
        <v/>
      </c>
      <c r="C123" s="18"/>
      <c r="D123" s="18"/>
      <c r="E123" s="18"/>
      <c r="F123" s="18"/>
      <c r="G123" s="18"/>
      <c r="H123" s="18"/>
      <c r="I123" s="18"/>
      <c r="J123" s="20"/>
      <c r="K123" s="22"/>
      <c r="L123" s="20"/>
      <c r="M123" s="22"/>
      <c r="N123" s="20"/>
      <c r="O123" s="24"/>
      <c r="P123" s="26"/>
      <c r="Q123" s="140">
        <f>IF(Table2[[#This Row],[Taux de change]]=0, P123, P123*O123)</f>
        <v>0</v>
      </c>
      <c r="R123"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23" s="141">
        <f>IFERROR(Table2[[#This Row],[Pourcentage subventionné]]*(Table2[[#This Row],[Prix unitaire (CHF)]]+VLOOKUP(Table2[[#This Row],[Catégorie de produit]], Alle_Förderbeiträge, 4,FALSE)),0)</f>
        <v>0</v>
      </c>
      <c r="T123" s="142">
        <f>IFERROR(ROUNDDOWN(IF(AND(K123="",Table2[[#This Row],[Catégorie de produit]]&lt;&gt;0),HinterlegteWerte!$J$2,
IF(K123&lt;=DATE(2021,12,31), VLOOKUP(C123,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23" s="142">
        <f t="shared" si="6"/>
        <v>0</v>
      </c>
      <c r="V123" s="142">
        <f t="shared" si="4"/>
        <v>0</v>
      </c>
    </row>
    <row r="124" spans="1:22" x14ac:dyDescent="0.25">
      <c r="A124" s="146" t="str">
        <f>IF($E124&lt;&gt;"",'2_Coordonnées_demandeur'!$B$4,"")</f>
        <v/>
      </c>
      <c r="B124" s="146" t="str">
        <f>IF($E124&lt;&gt;"",'2_Coordonnées_demandeur'!$B$5,"")</f>
        <v/>
      </c>
      <c r="C124" s="18"/>
      <c r="D124" s="18"/>
      <c r="E124" s="18"/>
      <c r="F124" s="18"/>
      <c r="G124" s="18"/>
      <c r="H124" s="18"/>
      <c r="I124" s="18"/>
      <c r="J124" s="20"/>
      <c r="K124" s="22"/>
      <c r="L124" s="20"/>
      <c r="M124" s="22"/>
      <c r="N124" s="20"/>
      <c r="O124" s="24"/>
      <c r="P124" s="26"/>
      <c r="Q124" s="140">
        <f>IF(Table2[[#This Row],[Taux de change]]=0, P124, P124*O124)</f>
        <v>0</v>
      </c>
      <c r="R124"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24" s="141">
        <f>IFERROR(Table2[[#This Row],[Pourcentage subventionné]]*(Table2[[#This Row],[Prix unitaire (CHF)]]+VLOOKUP(Table2[[#This Row],[Catégorie de produit]], Alle_Förderbeiträge, 4,FALSE)),0)</f>
        <v>0</v>
      </c>
      <c r="T124" s="142">
        <f>IFERROR(ROUNDDOWN(IF(AND(K124="",Table2[[#This Row],[Catégorie de produit]]&lt;&gt;0),HinterlegteWerte!$J$2,
IF(K124&lt;=DATE(2021,12,31), VLOOKUP(C124,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24" s="142">
        <f t="shared" si="6"/>
        <v>0</v>
      </c>
      <c r="V124" s="142">
        <f t="shared" si="4"/>
        <v>0</v>
      </c>
    </row>
    <row r="125" spans="1:22" x14ac:dyDescent="0.25">
      <c r="A125" s="146" t="str">
        <f>IF($E125&lt;&gt;"",'2_Coordonnées_demandeur'!$B$4,"")</f>
        <v/>
      </c>
      <c r="B125" s="146" t="str">
        <f>IF($E125&lt;&gt;"",'2_Coordonnées_demandeur'!$B$5,"")</f>
        <v/>
      </c>
      <c r="C125" s="18"/>
      <c r="D125" s="18"/>
      <c r="E125" s="18"/>
      <c r="F125" s="18"/>
      <c r="G125" s="18"/>
      <c r="H125" s="18"/>
      <c r="I125" s="18"/>
      <c r="J125" s="20"/>
      <c r="K125" s="22"/>
      <c r="L125" s="20"/>
      <c r="M125" s="22"/>
      <c r="N125" s="20"/>
      <c r="O125" s="24"/>
      <c r="P125" s="26"/>
      <c r="Q125" s="140">
        <f>IF(Table2[[#This Row],[Taux de change]]=0, P125, P125*O125)</f>
        <v>0</v>
      </c>
      <c r="R125"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25" s="141">
        <f>IFERROR(Table2[[#This Row],[Pourcentage subventionné]]*(Table2[[#This Row],[Prix unitaire (CHF)]]+VLOOKUP(Table2[[#This Row],[Catégorie de produit]], Alle_Förderbeiträge, 4,FALSE)),0)</f>
        <v>0</v>
      </c>
      <c r="T125" s="142">
        <f>IFERROR(ROUNDDOWN(IF(AND(K125="",Table2[[#This Row],[Catégorie de produit]]&lt;&gt;0),HinterlegteWerte!$J$2,
IF(K125&lt;=DATE(2021,12,31), VLOOKUP(C125,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25" s="142">
        <f t="shared" si="6"/>
        <v>0</v>
      </c>
      <c r="V125" s="142">
        <f t="shared" si="4"/>
        <v>0</v>
      </c>
    </row>
    <row r="126" spans="1:22" x14ac:dyDescent="0.25">
      <c r="A126" s="146" t="str">
        <f>IF($E126&lt;&gt;"",'2_Coordonnées_demandeur'!$B$4,"")</f>
        <v/>
      </c>
      <c r="B126" s="146" t="str">
        <f>IF($E126&lt;&gt;"",'2_Coordonnées_demandeur'!$B$5,"")</f>
        <v/>
      </c>
      <c r="C126" s="18"/>
      <c r="D126" s="18"/>
      <c r="E126" s="18"/>
      <c r="F126" s="18"/>
      <c r="G126" s="18"/>
      <c r="H126" s="18"/>
      <c r="I126" s="18"/>
      <c r="J126" s="20"/>
      <c r="K126" s="22"/>
      <c r="L126" s="20"/>
      <c r="M126" s="22"/>
      <c r="N126" s="20"/>
      <c r="O126" s="24"/>
      <c r="P126" s="26"/>
      <c r="Q126" s="140">
        <f>IF(Table2[[#This Row],[Taux de change]]=0, P126, P126*O126)</f>
        <v>0</v>
      </c>
      <c r="R126"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26" s="141">
        <f>IFERROR(Table2[[#This Row],[Pourcentage subventionné]]*(Table2[[#This Row],[Prix unitaire (CHF)]]+VLOOKUP(Table2[[#This Row],[Catégorie de produit]], Alle_Förderbeiträge, 4,FALSE)),0)</f>
        <v>0</v>
      </c>
      <c r="T126" s="142">
        <f>IFERROR(ROUNDDOWN(IF(AND(K126="",Table2[[#This Row],[Catégorie de produit]]&lt;&gt;0),HinterlegteWerte!$J$2,
IF(K126&lt;=DATE(2021,12,31), VLOOKUP(C126,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26" s="142">
        <f t="shared" si="6"/>
        <v>0</v>
      </c>
      <c r="V126" s="142">
        <f t="shared" si="4"/>
        <v>0</v>
      </c>
    </row>
    <row r="127" spans="1:22" x14ac:dyDescent="0.25">
      <c r="A127" s="146" t="str">
        <f>IF($E127&lt;&gt;"",'2_Coordonnées_demandeur'!$B$4,"")</f>
        <v/>
      </c>
      <c r="B127" s="146" t="str">
        <f>IF($E127&lt;&gt;"",'2_Coordonnées_demandeur'!$B$5,"")</f>
        <v/>
      </c>
      <c r="C127" s="18"/>
      <c r="D127" s="18"/>
      <c r="E127" s="18"/>
      <c r="F127" s="18"/>
      <c r="G127" s="18"/>
      <c r="H127" s="18"/>
      <c r="I127" s="18"/>
      <c r="J127" s="20"/>
      <c r="K127" s="22"/>
      <c r="L127" s="20"/>
      <c r="M127" s="22"/>
      <c r="N127" s="20"/>
      <c r="O127" s="24"/>
      <c r="P127" s="26"/>
      <c r="Q127" s="140">
        <f>IF(Table2[[#This Row],[Taux de change]]=0, P127, P127*O127)</f>
        <v>0</v>
      </c>
      <c r="R127"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27" s="141">
        <f>IFERROR(Table2[[#This Row],[Pourcentage subventionné]]*(Table2[[#This Row],[Prix unitaire (CHF)]]+VLOOKUP(Table2[[#This Row],[Catégorie de produit]], Alle_Förderbeiträge, 4,FALSE)),0)</f>
        <v>0</v>
      </c>
      <c r="T127" s="142">
        <f>IFERROR(ROUNDDOWN(IF(AND(K127="",Table2[[#This Row],[Catégorie de produit]]&lt;&gt;0),HinterlegteWerte!$J$2,
IF(K127&lt;=DATE(2021,12,31), VLOOKUP(C127,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27" s="142">
        <f t="shared" si="6"/>
        <v>0</v>
      </c>
      <c r="V127" s="142">
        <f t="shared" si="4"/>
        <v>0</v>
      </c>
    </row>
    <row r="128" spans="1:22" x14ac:dyDescent="0.25">
      <c r="A128" s="146" t="str">
        <f>IF($E128&lt;&gt;"",'2_Coordonnées_demandeur'!$B$4,"")</f>
        <v/>
      </c>
      <c r="B128" s="146" t="str">
        <f>IF($E128&lt;&gt;"",'2_Coordonnées_demandeur'!$B$5,"")</f>
        <v/>
      </c>
      <c r="C128" s="18"/>
      <c r="D128" s="18"/>
      <c r="E128" s="18"/>
      <c r="F128" s="18"/>
      <c r="G128" s="18"/>
      <c r="H128" s="18"/>
      <c r="I128" s="18"/>
      <c r="J128" s="20"/>
      <c r="K128" s="22"/>
      <c r="L128" s="20"/>
      <c r="M128" s="22"/>
      <c r="N128" s="20"/>
      <c r="O128" s="24"/>
      <c r="P128" s="26"/>
      <c r="Q128" s="140">
        <f>IF(Table2[[#This Row],[Taux de change]]=0, P128, P128*O128)</f>
        <v>0</v>
      </c>
      <c r="R128"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28" s="141">
        <f>IFERROR(Table2[[#This Row],[Pourcentage subventionné]]*(Table2[[#This Row],[Prix unitaire (CHF)]]+VLOOKUP(Table2[[#This Row],[Catégorie de produit]], Alle_Förderbeiträge, 4,FALSE)),0)</f>
        <v>0</v>
      </c>
      <c r="T128" s="142">
        <f>IFERROR(ROUNDDOWN(IF(AND(K128="",Table2[[#This Row],[Catégorie de produit]]&lt;&gt;0),HinterlegteWerte!$J$2,
IF(K128&lt;=DATE(2021,12,31), VLOOKUP(C128,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28" s="142">
        <f t="shared" si="6"/>
        <v>0</v>
      </c>
      <c r="V128" s="142">
        <f t="shared" si="4"/>
        <v>0</v>
      </c>
    </row>
    <row r="129" spans="1:22" x14ac:dyDescent="0.25">
      <c r="A129" s="146" t="str">
        <f>IF($E129&lt;&gt;"",'2_Coordonnées_demandeur'!$B$4,"")</f>
        <v/>
      </c>
      <c r="B129" s="146" t="str">
        <f>IF($E129&lt;&gt;"",'2_Coordonnées_demandeur'!$B$5,"")</f>
        <v/>
      </c>
      <c r="C129" s="18"/>
      <c r="D129" s="18"/>
      <c r="E129" s="18"/>
      <c r="F129" s="18"/>
      <c r="G129" s="18"/>
      <c r="H129" s="18"/>
      <c r="I129" s="18"/>
      <c r="J129" s="20"/>
      <c r="K129" s="22"/>
      <c r="L129" s="20"/>
      <c r="M129" s="22"/>
      <c r="N129" s="20"/>
      <c r="O129" s="24"/>
      <c r="P129" s="26"/>
      <c r="Q129" s="140">
        <f>IF(Table2[[#This Row],[Taux de change]]=0, P129, P129*O129)</f>
        <v>0</v>
      </c>
      <c r="R129"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29" s="141">
        <f>IFERROR(Table2[[#This Row],[Pourcentage subventionné]]*(Table2[[#This Row],[Prix unitaire (CHF)]]+VLOOKUP(Table2[[#This Row],[Catégorie de produit]], Alle_Förderbeiträge, 4,FALSE)),0)</f>
        <v>0</v>
      </c>
      <c r="T129" s="142">
        <f>IFERROR(ROUNDDOWN(IF(AND(K129="",Table2[[#This Row],[Catégorie de produit]]&lt;&gt;0),HinterlegteWerte!$J$2,
IF(K129&lt;=DATE(2021,12,31), VLOOKUP(C129,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29" s="142">
        <f t="shared" si="6"/>
        <v>0</v>
      </c>
      <c r="V129" s="142">
        <f t="shared" si="4"/>
        <v>0</v>
      </c>
    </row>
    <row r="130" spans="1:22" x14ac:dyDescent="0.25">
      <c r="A130" s="146" t="str">
        <f>IF($E130&lt;&gt;"",'2_Coordonnées_demandeur'!$B$4,"")</f>
        <v/>
      </c>
      <c r="B130" s="146" t="str">
        <f>IF($E130&lt;&gt;"",'2_Coordonnées_demandeur'!$B$5,"")</f>
        <v/>
      </c>
      <c r="C130" s="18"/>
      <c r="D130" s="18"/>
      <c r="E130" s="18"/>
      <c r="F130" s="18"/>
      <c r="G130" s="18"/>
      <c r="H130" s="18"/>
      <c r="I130" s="18"/>
      <c r="J130" s="20"/>
      <c r="K130" s="22"/>
      <c r="L130" s="20"/>
      <c r="M130" s="22"/>
      <c r="N130" s="20"/>
      <c r="O130" s="24"/>
      <c r="P130" s="26"/>
      <c r="Q130" s="140">
        <f>IF(Table2[[#This Row],[Taux de change]]=0, P130, P130*O130)</f>
        <v>0</v>
      </c>
      <c r="R130"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30" s="141">
        <f>IFERROR(Table2[[#This Row],[Pourcentage subventionné]]*(Table2[[#This Row],[Prix unitaire (CHF)]]+VLOOKUP(Table2[[#This Row],[Catégorie de produit]], Alle_Förderbeiträge, 4,FALSE)),0)</f>
        <v>0</v>
      </c>
      <c r="T130" s="142">
        <f>IFERROR(ROUNDDOWN(IF(AND(K130="",Table2[[#This Row],[Catégorie de produit]]&lt;&gt;0),HinterlegteWerte!$J$2,
IF(K130&lt;=DATE(2021,12,31), VLOOKUP(C130,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30" s="142">
        <f t="shared" si="6"/>
        <v>0</v>
      </c>
      <c r="V130" s="142">
        <f t="shared" si="4"/>
        <v>0</v>
      </c>
    </row>
    <row r="131" spans="1:22" x14ac:dyDescent="0.25">
      <c r="A131" s="146" t="str">
        <f>IF($E131&lt;&gt;"",'2_Coordonnées_demandeur'!$B$4,"")</f>
        <v/>
      </c>
      <c r="B131" s="146" t="str">
        <f>IF($E131&lt;&gt;"",'2_Coordonnées_demandeur'!$B$5,"")</f>
        <v/>
      </c>
      <c r="C131" s="18"/>
      <c r="D131" s="18"/>
      <c r="E131" s="18"/>
      <c r="F131" s="18"/>
      <c r="G131" s="18"/>
      <c r="H131" s="18"/>
      <c r="I131" s="18"/>
      <c r="J131" s="20"/>
      <c r="K131" s="22"/>
      <c r="L131" s="20"/>
      <c r="M131" s="22"/>
      <c r="N131" s="20"/>
      <c r="O131" s="24"/>
      <c r="P131" s="26"/>
      <c r="Q131" s="140">
        <f>IF(Table2[[#This Row],[Taux de change]]=0, P131, P131*O131)</f>
        <v>0</v>
      </c>
      <c r="R131"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31" s="141">
        <f>IFERROR(Table2[[#This Row],[Pourcentage subventionné]]*(Table2[[#This Row],[Prix unitaire (CHF)]]+VLOOKUP(Table2[[#This Row],[Catégorie de produit]], Alle_Förderbeiträge, 4,FALSE)),0)</f>
        <v>0</v>
      </c>
      <c r="T131" s="142">
        <f>IFERROR(ROUNDDOWN(IF(AND(K131="",Table2[[#This Row],[Catégorie de produit]]&lt;&gt;0),HinterlegteWerte!$J$2,
IF(K131&lt;=DATE(2021,12,31), VLOOKUP(C131,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31" s="142">
        <f t="shared" si="6"/>
        <v>0</v>
      </c>
      <c r="V131" s="142">
        <f t="shared" si="4"/>
        <v>0</v>
      </c>
    </row>
    <row r="132" spans="1:22" x14ac:dyDescent="0.25">
      <c r="A132" s="146" t="str">
        <f>IF($E132&lt;&gt;"",'2_Coordonnées_demandeur'!$B$4,"")</f>
        <v/>
      </c>
      <c r="B132" s="146" t="str">
        <f>IF($E132&lt;&gt;"",'2_Coordonnées_demandeur'!$B$5,"")</f>
        <v/>
      </c>
      <c r="C132" s="18"/>
      <c r="D132" s="18"/>
      <c r="E132" s="18"/>
      <c r="F132" s="18"/>
      <c r="G132" s="18"/>
      <c r="H132" s="18"/>
      <c r="I132" s="18"/>
      <c r="J132" s="20"/>
      <c r="K132" s="22"/>
      <c r="L132" s="20"/>
      <c r="M132" s="22"/>
      <c r="N132" s="20"/>
      <c r="O132" s="24"/>
      <c r="P132" s="26"/>
      <c r="Q132" s="140">
        <f>IF(Table2[[#This Row],[Taux de change]]=0, P132, P132*O132)</f>
        <v>0</v>
      </c>
      <c r="R132"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32" s="141">
        <f>IFERROR(Table2[[#This Row],[Pourcentage subventionné]]*(Table2[[#This Row],[Prix unitaire (CHF)]]+VLOOKUP(Table2[[#This Row],[Catégorie de produit]], Alle_Förderbeiträge, 4,FALSE)),0)</f>
        <v>0</v>
      </c>
      <c r="T132" s="142">
        <f>IFERROR(ROUNDDOWN(IF(AND(K132="",Table2[[#This Row],[Catégorie de produit]]&lt;&gt;0),HinterlegteWerte!$J$2,
IF(K132&lt;=DATE(2021,12,31), VLOOKUP(C132,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32" s="142">
        <f t="shared" si="6"/>
        <v>0</v>
      </c>
      <c r="V132" s="142">
        <f t="shared" si="4"/>
        <v>0</v>
      </c>
    </row>
    <row r="133" spans="1:22" x14ac:dyDescent="0.25">
      <c r="A133" s="146" t="str">
        <f>IF($E133&lt;&gt;"",'2_Coordonnées_demandeur'!$B$4,"")</f>
        <v/>
      </c>
      <c r="B133" s="146" t="str">
        <f>IF($E133&lt;&gt;"",'2_Coordonnées_demandeur'!$B$5,"")</f>
        <v/>
      </c>
      <c r="C133" s="18"/>
      <c r="D133" s="18"/>
      <c r="E133" s="18"/>
      <c r="F133" s="18"/>
      <c r="G133" s="18"/>
      <c r="H133" s="18"/>
      <c r="I133" s="18"/>
      <c r="J133" s="20"/>
      <c r="K133" s="22"/>
      <c r="L133" s="20"/>
      <c r="M133" s="22"/>
      <c r="N133" s="20"/>
      <c r="O133" s="24"/>
      <c r="P133" s="26"/>
      <c r="Q133" s="140">
        <f>IF(Table2[[#This Row],[Taux de change]]=0, P133, P133*O133)</f>
        <v>0</v>
      </c>
      <c r="R133"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33" s="141">
        <f>IFERROR(Table2[[#This Row],[Pourcentage subventionné]]*(Table2[[#This Row],[Prix unitaire (CHF)]]+VLOOKUP(Table2[[#This Row],[Catégorie de produit]], Alle_Förderbeiträge, 4,FALSE)),0)</f>
        <v>0</v>
      </c>
      <c r="T133" s="142">
        <f>IFERROR(ROUNDDOWN(IF(AND(K133="",Table2[[#This Row],[Catégorie de produit]]&lt;&gt;0),HinterlegteWerte!$J$2,
IF(K133&lt;=DATE(2021,12,31), VLOOKUP(C133,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33" s="142">
        <f t="shared" si="6"/>
        <v>0</v>
      </c>
      <c r="V133" s="142">
        <f t="shared" si="4"/>
        <v>0</v>
      </c>
    </row>
    <row r="134" spans="1:22" x14ac:dyDescent="0.25">
      <c r="A134" s="146" t="str">
        <f>IF($E134&lt;&gt;"",'2_Coordonnées_demandeur'!$B$4,"")</f>
        <v/>
      </c>
      <c r="B134" s="146" t="str">
        <f>IF($E134&lt;&gt;"",'2_Coordonnées_demandeur'!$B$5,"")</f>
        <v/>
      </c>
      <c r="C134" s="18"/>
      <c r="D134" s="18"/>
      <c r="E134" s="18"/>
      <c r="F134" s="18"/>
      <c r="G134" s="18"/>
      <c r="H134" s="18"/>
      <c r="I134" s="18"/>
      <c r="J134" s="20"/>
      <c r="K134" s="22"/>
      <c r="L134" s="20"/>
      <c r="M134" s="22"/>
      <c r="N134" s="20"/>
      <c r="O134" s="24"/>
      <c r="P134" s="26"/>
      <c r="Q134" s="140">
        <f>IF(Table2[[#This Row],[Taux de change]]=0, P134, P134*O134)</f>
        <v>0</v>
      </c>
      <c r="R134"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34" s="141">
        <f>IFERROR(Table2[[#This Row],[Pourcentage subventionné]]*(Table2[[#This Row],[Prix unitaire (CHF)]]+VLOOKUP(Table2[[#This Row],[Catégorie de produit]], Alle_Förderbeiträge, 4,FALSE)),0)</f>
        <v>0</v>
      </c>
      <c r="T134" s="142">
        <f>IFERROR(ROUNDDOWN(IF(AND(K134="",Table2[[#This Row],[Catégorie de produit]]&lt;&gt;0),HinterlegteWerte!$J$2,
IF(K134&lt;=DATE(2021,12,31), VLOOKUP(C134,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34" s="142">
        <f t="shared" si="6"/>
        <v>0</v>
      </c>
      <c r="V134" s="142">
        <f t="shared" ref="V134:V197" si="7">U134*F134</f>
        <v>0</v>
      </c>
    </row>
    <row r="135" spans="1:22" x14ac:dyDescent="0.25">
      <c r="A135" s="146" t="str">
        <f>IF($E135&lt;&gt;"",'2_Coordonnées_demandeur'!$B$4,"")</f>
        <v/>
      </c>
      <c r="B135" s="146" t="str">
        <f>IF($E135&lt;&gt;"",'2_Coordonnées_demandeur'!$B$5,"")</f>
        <v/>
      </c>
      <c r="C135" s="18"/>
      <c r="D135" s="18"/>
      <c r="E135" s="18"/>
      <c r="F135" s="18"/>
      <c r="G135" s="18"/>
      <c r="H135" s="18"/>
      <c r="I135" s="18"/>
      <c r="J135" s="20"/>
      <c r="K135" s="22"/>
      <c r="L135" s="20"/>
      <c r="M135" s="22"/>
      <c r="N135" s="20"/>
      <c r="O135" s="24"/>
      <c r="P135" s="26"/>
      <c r="Q135" s="140">
        <f>IF(Table2[[#This Row],[Taux de change]]=0, P135, P135*O135)</f>
        <v>0</v>
      </c>
      <c r="R135"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35" s="141">
        <f>IFERROR(Table2[[#This Row],[Pourcentage subventionné]]*(Table2[[#This Row],[Prix unitaire (CHF)]]+VLOOKUP(Table2[[#This Row],[Catégorie de produit]], Alle_Förderbeiträge, 4,FALSE)),0)</f>
        <v>0</v>
      </c>
      <c r="T135" s="142">
        <f>IFERROR(ROUNDDOWN(IF(AND(K135="",Table2[[#This Row],[Catégorie de produit]]&lt;&gt;0),HinterlegteWerte!$J$2,
IF(K135&lt;=DATE(2021,12,31), VLOOKUP(C135,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35" s="142">
        <f t="shared" si="6"/>
        <v>0</v>
      </c>
      <c r="V135" s="142">
        <f t="shared" si="7"/>
        <v>0</v>
      </c>
    </row>
    <row r="136" spans="1:22" x14ac:dyDescent="0.25">
      <c r="A136" s="146" t="str">
        <f>IF($E136&lt;&gt;"",'2_Coordonnées_demandeur'!$B$4,"")</f>
        <v/>
      </c>
      <c r="B136" s="146" t="str">
        <f>IF($E136&lt;&gt;"",'2_Coordonnées_demandeur'!$B$5,"")</f>
        <v/>
      </c>
      <c r="C136" s="18"/>
      <c r="D136" s="18"/>
      <c r="E136" s="18"/>
      <c r="F136" s="18"/>
      <c r="G136" s="18"/>
      <c r="H136" s="18"/>
      <c r="I136" s="18"/>
      <c r="J136" s="20"/>
      <c r="K136" s="22"/>
      <c r="L136" s="20"/>
      <c r="M136" s="22"/>
      <c r="N136" s="20"/>
      <c r="O136" s="24"/>
      <c r="P136" s="26"/>
      <c r="Q136" s="140">
        <f>IF(Table2[[#This Row],[Taux de change]]=0, P136, P136*O136)</f>
        <v>0</v>
      </c>
      <c r="R136"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36" s="141">
        <f>IFERROR(Table2[[#This Row],[Pourcentage subventionné]]*(Table2[[#This Row],[Prix unitaire (CHF)]]+VLOOKUP(Table2[[#This Row],[Catégorie de produit]], Alle_Förderbeiträge, 4,FALSE)),0)</f>
        <v>0</v>
      </c>
      <c r="T136" s="142">
        <f>IFERROR(ROUNDDOWN(IF(AND(K136="",Table2[[#This Row],[Catégorie de produit]]&lt;&gt;0),HinterlegteWerte!$J$2,
IF(K136&lt;=DATE(2021,12,31), VLOOKUP(C136,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36" s="142">
        <f t="shared" si="6"/>
        <v>0</v>
      </c>
      <c r="V136" s="142">
        <f t="shared" si="7"/>
        <v>0</v>
      </c>
    </row>
    <row r="137" spans="1:22" x14ac:dyDescent="0.25">
      <c r="A137" s="146" t="str">
        <f>IF($E137&lt;&gt;"",'2_Coordonnées_demandeur'!$B$4,"")</f>
        <v/>
      </c>
      <c r="B137" s="146" t="str">
        <f>IF($E137&lt;&gt;"",'2_Coordonnées_demandeur'!$B$5,"")</f>
        <v/>
      </c>
      <c r="C137" s="18"/>
      <c r="D137" s="18"/>
      <c r="E137" s="18"/>
      <c r="F137" s="18"/>
      <c r="G137" s="18"/>
      <c r="H137" s="18"/>
      <c r="I137" s="18"/>
      <c r="J137" s="20"/>
      <c r="K137" s="22"/>
      <c r="L137" s="20"/>
      <c r="M137" s="22"/>
      <c r="N137" s="20"/>
      <c r="O137" s="24"/>
      <c r="P137" s="26"/>
      <c r="Q137" s="140">
        <f>IF(Table2[[#This Row],[Taux de change]]=0, P137, P137*O137)</f>
        <v>0</v>
      </c>
      <c r="R137"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37" s="141">
        <f>IFERROR(Table2[[#This Row],[Pourcentage subventionné]]*(Table2[[#This Row],[Prix unitaire (CHF)]]+VLOOKUP(Table2[[#This Row],[Catégorie de produit]], Alle_Förderbeiträge, 4,FALSE)),0)</f>
        <v>0</v>
      </c>
      <c r="T137" s="142">
        <f>IFERROR(ROUNDDOWN(IF(AND(K137="",Table2[[#This Row],[Catégorie de produit]]&lt;&gt;0),HinterlegteWerte!$J$2,
IF(K137&lt;=DATE(2021,12,31), VLOOKUP(C137,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37" s="142">
        <f t="shared" si="6"/>
        <v>0</v>
      </c>
      <c r="V137" s="142">
        <f t="shared" si="7"/>
        <v>0</v>
      </c>
    </row>
    <row r="138" spans="1:22" x14ac:dyDescent="0.25">
      <c r="A138" s="146" t="str">
        <f>IF($E138&lt;&gt;"",'2_Coordonnées_demandeur'!$B$4,"")</f>
        <v/>
      </c>
      <c r="B138" s="146" t="str">
        <f>IF($E138&lt;&gt;"",'2_Coordonnées_demandeur'!$B$5,"")</f>
        <v/>
      </c>
      <c r="C138" s="18"/>
      <c r="D138" s="18"/>
      <c r="E138" s="18"/>
      <c r="F138" s="18"/>
      <c r="G138" s="18"/>
      <c r="H138" s="18"/>
      <c r="I138" s="18"/>
      <c r="J138" s="20"/>
      <c r="K138" s="22"/>
      <c r="L138" s="20"/>
      <c r="M138" s="22"/>
      <c r="N138" s="20"/>
      <c r="O138" s="24"/>
      <c r="P138" s="26"/>
      <c r="Q138" s="140">
        <f>IF(Table2[[#This Row],[Taux de change]]=0, P138, P138*O138)</f>
        <v>0</v>
      </c>
      <c r="R138"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38" s="141">
        <f>IFERROR(Table2[[#This Row],[Pourcentage subventionné]]*(Table2[[#This Row],[Prix unitaire (CHF)]]+VLOOKUP(Table2[[#This Row],[Catégorie de produit]], Alle_Förderbeiträge, 4,FALSE)),0)</f>
        <v>0</v>
      </c>
      <c r="T138" s="142">
        <f>IFERROR(ROUNDDOWN(IF(AND(K138="",Table2[[#This Row],[Catégorie de produit]]&lt;&gt;0),HinterlegteWerte!$J$2,
IF(K138&lt;=DATE(2021,12,31), VLOOKUP(C138,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38" s="142">
        <f t="shared" si="6"/>
        <v>0</v>
      </c>
      <c r="V138" s="142">
        <f t="shared" si="7"/>
        <v>0</v>
      </c>
    </row>
    <row r="139" spans="1:22" x14ac:dyDescent="0.25">
      <c r="A139" s="146" t="str">
        <f>IF($E139&lt;&gt;"",'2_Coordonnées_demandeur'!$B$4,"")</f>
        <v/>
      </c>
      <c r="B139" s="146" t="str">
        <f>IF($E139&lt;&gt;"",'2_Coordonnées_demandeur'!$B$5,"")</f>
        <v/>
      </c>
      <c r="C139" s="18"/>
      <c r="D139" s="18"/>
      <c r="E139" s="18"/>
      <c r="F139" s="18"/>
      <c r="G139" s="18"/>
      <c r="H139" s="18"/>
      <c r="I139" s="18"/>
      <c r="J139" s="20"/>
      <c r="K139" s="22"/>
      <c r="L139" s="20"/>
      <c r="M139" s="22"/>
      <c r="N139" s="20"/>
      <c r="O139" s="24"/>
      <c r="P139" s="26"/>
      <c r="Q139" s="140">
        <f>IF(Table2[[#This Row],[Taux de change]]=0, P139, P139*O139)</f>
        <v>0</v>
      </c>
      <c r="R139"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39" s="141">
        <f>IFERROR(Table2[[#This Row],[Pourcentage subventionné]]*(Table2[[#This Row],[Prix unitaire (CHF)]]+VLOOKUP(Table2[[#This Row],[Catégorie de produit]], Alle_Förderbeiträge, 4,FALSE)),0)</f>
        <v>0</v>
      </c>
      <c r="T139" s="142">
        <f>IFERROR(ROUNDDOWN(IF(AND(K139="",Table2[[#This Row],[Catégorie de produit]]&lt;&gt;0),HinterlegteWerte!$J$2,
IF(K139&lt;=DATE(2021,12,31), VLOOKUP(C139,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39" s="142">
        <f t="shared" si="6"/>
        <v>0</v>
      </c>
      <c r="V139" s="142">
        <f t="shared" si="7"/>
        <v>0</v>
      </c>
    </row>
    <row r="140" spans="1:22" x14ac:dyDescent="0.25">
      <c r="A140" s="146" t="str">
        <f>IF($E140&lt;&gt;"",'2_Coordonnées_demandeur'!$B$4,"")</f>
        <v/>
      </c>
      <c r="B140" s="146" t="str">
        <f>IF($E140&lt;&gt;"",'2_Coordonnées_demandeur'!$B$5,"")</f>
        <v/>
      </c>
      <c r="C140" s="18"/>
      <c r="D140" s="18"/>
      <c r="E140" s="18"/>
      <c r="F140" s="18"/>
      <c r="G140" s="18"/>
      <c r="H140" s="18"/>
      <c r="I140" s="18"/>
      <c r="J140" s="20"/>
      <c r="K140" s="22"/>
      <c r="L140" s="20"/>
      <c r="M140" s="22"/>
      <c r="N140" s="20"/>
      <c r="O140" s="24"/>
      <c r="P140" s="26"/>
      <c r="Q140" s="140">
        <f>IF(Table2[[#This Row],[Taux de change]]=0, P140, P140*O140)</f>
        <v>0</v>
      </c>
      <c r="R140"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40" s="141">
        <f>IFERROR(Table2[[#This Row],[Pourcentage subventionné]]*(Table2[[#This Row],[Prix unitaire (CHF)]]+VLOOKUP(Table2[[#This Row],[Catégorie de produit]], Alle_Förderbeiträge, 4,FALSE)),0)</f>
        <v>0</v>
      </c>
      <c r="T140" s="142">
        <f>IFERROR(ROUNDDOWN(IF(AND(K140="",Table2[[#This Row],[Catégorie de produit]]&lt;&gt;0),HinterlegteWerte!$J$2,
IF(K140&lt;=DATE(2021,12,31), VLOOKUP(C140,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40" s="142">
        <f t="shared" si="6"/>
        <v>0</v>
      </c>
      <c r="V140" s="142">
        <f t="shared" si="7"/>
        <v>0</v>
      </c>
    </row>
    <row r="141" spans="1:22" x14ac:dyDescent="0.25">
      <c r="A141" s="146" t="str">
        <f>IF($E141&lt;&gt;"",'2_Coordonnées_demandeur'!$B$4,"")</f>
        <v/>
      </c>
      <c r="B141" s="146" t="str">
        <f>IF($E141&lt;&gt;"",'2_Coordonnées_demandeur'!$B$5,"")</f>
        <v/>
      </c>
      <c r="C141" s="18"/>
      <c r="D141" s="18"/>
      <c r="E141" s="18"/>
      <c r="F141" s="18"/>
      <c r="G141" s="18"/>
      <c r="H141" s="18"/>
      <c r="I141" s="18"/>
      <c r="J141" s="20"/>
      <c r="K141" s="22"/>
      <c r="L141" s="20"/>
      <c r="M141" s="22"/>
      <c r="N141" s="20"/>
      <c r="O141" s="24"/>
      <c r="P141" s="26"/>
      <c r="Q141" s="140">
        <f>IF(Table2[[#This Row],[Taux de change]]=0, P141, P141*O141)</f>
        <v>0</v>
      </c>
      <c r="R141"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41" s="141">
        <f>IFERROR(Table2[[#This Row],[Pourcentage subventionné]]*(Table2[[#This Row],[Prix unitaire (CHF)]]+VLOOKUP(Table2[[#This Row],[Catégorie de produit]], Alle_Förderbeiträge, 4,FALSE)),0)</f>
        <v>0</v>
      </c>
      <c r="T141" s="142">
        <f>IFERROR(ROUNDDOWN(IF(AND(K141="",Table2[[#This Row],[Catégorie de produit]]&lt;&gt;0),HinterlegteWerte!$J$2,
IF(K141&lt;=DATE(2021,12,31), VLOOKUP(C141,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41" s="142">
        <f t="shared" si="6"/>
        <v>0</v>
      </c>
      <c r="V141" s="142">
        <f t="shared" si="7"/>
        <v>0</v>
      </c>
    </row>
    <row r="142" spans="1:22" x14ac:dyDescent="0.25">
      <c r="A142" s="146" t="str">
        <f>IF($E142&lt;&gt;"",'2_Coordonnées_demandeur'!$B$4,"")</f>
        <v/>
      </c>
      <c r="B142" s="146" t="str">
        <f>IF($E142&lt;&gt;"",'2_Coordonnées_demandeur'!$B$5,"")</f>
        <v/>
      </c>
      <c r="C142" s="18"/>
      <c r="D142" s="18"/>
      <c r="E142" s="18"/>
      <c r="F142" s="18"/>
      <c r="G142" s="18"/>
      <c r="H142" s="18"/>
      <c r="I142" s="18"/>
      <c r="J142" s="20"/>
      <c r="K142" s="22"/>
      <c r="L142" s="20"/>
      <c r="M142" s="22"/>
      <c r="N142" s="20"/>
      <c r="O142" s="24"/>
      <c r="P142" s="26"/>
      <c r="Q142" s="140">
        <f>IF(Table2[[#This Row],[Taux de change]]=0, P142, P142*O142)</f>
        <v>0</v>
      </c>
      <c r="R142"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42" s="141">
        <f>IFERROR(Table2[[#This Row],[Pourcentage subventionné]]*(Table2[[#This Row],[Prix unitaire (CHF)]]+VLOOKUP(Table2[[#This Row],[Catégorie de produit]], Alle_Förderbeiträge, 4,FALSE)),0)</f>
        <v>0</v>
      </c>
      <c r="T142" s="142">
        <f>IFERROR(ROUNDDOWN(IF(AND(K142="",Table2[[#This Row],[Catégorie de produit]]&lt;&gt;0),HinterlegteWerte!$J$2,
IF(K142&lt;=DATE(2021,12,31), VLOOKUP(C142,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42" s="142">
        <f t="shared" si="6"/>
        <v>0</v>
      </c>
      <c r="V142" s="142">
        <f t="shared" si="7"/>
        <v>0</v>
      </c>
    </row>
    <row r="143" spans="1:22" x14ac:dyDescent="0.25">
      <c r="A143" s="146" t="str">
        <f>IF($E143&lt;&gt;"",'2_Coordonnées_demandeur'!$B$4,"")</f>
        <v/>
      </c>
      <c r="B143" s="146" t="str">
        <f>IF($E143&lt;&gt;"",'2_Coordonnées_demandeur'!$B$5,"")</f>
        <v/>
      </c>
      <c r="C143" s="18"/>
      <c r="D143" s="18"/>
      <c r="E143" s="18"/>
      <c r="F143" s="18"/>
      <c r="G143" s="18"/>
      <c r="H143" s="18"/>
      <c r="I143" s="18"/>
      <c r="J143" s="20"/>
      <c r="K143" s="22"/>
      <c r="L143" s="20"/>
      <c r="M143" s="22"/>
      <c r="N143" s="20"/>
      <c r="O143" s="24"/>
      <c r="P143" s="26"/>
      <c r="Q143" s="140">
        <f>IF(Table2[[#This Row],[Taux de change]]=0, P143, P143*O143)</f>
        <v>0</v>
      </c>
      <c r="R143"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43" s="141">
        <f>IFERROR(Table2[[#This Row],[Pourcentage subventionné]]*(Table2[[#This Row],[Prix unitaire (CHF)]]+VLOOKUP(Table2[[#This Row],[Catégorie de produit]], Alle_Förderbeiträge, 4,FALSE)),0)</f>
        <v>0</v>
      </c>
      <c r="T143" s="142">
        <f>IFERROR(ROUNDDOWN(IF(AND(K143="",Table2[[#This Row],[Catégorie de produit]]&lt;&gt;0),HinterlegteWerte!$J$2,
IF(K143&lt;=DATE(2021,12,31), VLOOKUP(C143,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43" s="142">
        <f t="shared" si="6"/>
        <v>0</v>
      </c>
      <c r="V143" s="142">
        <f t="shared" si="7"/>
        <v>0</v>
      </c>
    </row>
    <row r="144" spans="1:22" x14ac:dyDescent="0.25">
      <c r="A144" s="146" t="str">
        <f>IF($E144&lt;&gt;"",'2_Coordonnées_demandeur'!$B$4,"")</f>
        <v/>
      </c>
      <c r="B144" s="146" t="str">
        <f>IF($E144&lt;&gt;"",'2_Coordonnées_demandeur'!$B$5,"")</f>
        <v/>
      </c>
      <c r="C144" s="18"/>
      <c r="D144" s="18"/>
      <c r="E144" s="18"/>
      <c r="F144" s="18"/>
      <c r="G144" s="18"/>
      <c r="H144" s="18"/>
      <c r="I144" s="18"/>
      <c r="J144" s="20"/>
      <c r="K144" s="22"/>
      <c r="L144" s="20"/>
      <c r="M144" s="22"/>
      <c r="N144" s="20"/>
      <c r="O144" s="24"/>
      <c r="P144" s="26"/>
      <c r="Q144" s="140">
        <f>IF(Table2[[#This Row],[Taux de change]]=0, P144, P144*O144)</f>
        <v>0</v>
      </c>
      <c r="R144"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44" s="141">
        <f>IFERROR(Table2[[#This Row],[Pourcentage subventionné]]*(Table2[[#This Row],[Prix unitaire (CHF)]]+VLOOKUP(Table2[[#This Row],[Catégorie de produit]], Alle_Förderbeiträge, 4,FALSE)),0)</f>
        <v>0</v>
      </c>
      <c r="T144" s="142">
        <f>IFERROR(ROUNDDOWN(IF(AND(K144="",Table2[[#This Row],[Catégorie de produit]]&lt;&gt;0),HinterlegteWerte!$J$2,
IF(K144&lt;=DATE(2021,12,31), VLOOKUP(C144,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44" s="142">
        <f t="shared" si="6"/>
        <v>0</v>
      </c>
      <c r="V144" s="142">
        <f t="shared" si="7"/>
        <v>0</v>
      </c>
    </row>
    <row r="145" spans="1:22" x14ac:dyDescent="0.25">
      <c r="A145" s="146" t="str">
        <f>IF($E145&lt;&gt;"",'2_Coordonnées_demandeur'!$B$4,"")</f>
        <v/>
      </c>
      <c r="B145" s="146" t="str">
        <f>IF($E145&lt;&gt;"",'2_Coordonnées_demandeur'!$B$5,"")</f>
        <v/>
      </c>
      <c r="C145" s="18"/>
      <c r="D145" s="18"/>
      <c r="E145" s="18"/>
      <c r="F145" s="18"/>
      <c r="G145" s="18"/>
      <c r="H145" s="18"/>
      <c r="I145" s="18"/>
      <c r="J145" s="20"/>
      <c r="K145" s="22"/>
      <c r="L145" s="20"/>
      <c r="M145" s="22"/>
      <c r="N145" s="20"/>
      <c r="O145" s="24"/>
      <c r="P145" s="26"/>
      <c r="Q145" s="140">
        <f>IF(Table2[[#This Row],[Taux de change]]=0, P145, P145*O145)</f>
        <v>0</v>
      </c>
      <c r="R145"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45" s="141">
        <f>IFERROR(Table2[[#This Row],[Pourcentage subventionné]]*(Table2[[#This Row],[Prix unitaire (CHF)]]+VLOOKUP(Table2[[#This Row],[Catégorie de produit]], Alle_Förderbeiträge, 4,FALSE)),0)</f>
        <v>0</v>
      </c>
      <c r="T145" s="142">
        <f>IFERROR(ROUNDDOWN(IF(AND(K145="",Table2[[#This Row],[Catégorie de produit]]&lt;&gt;0),HinterlegteWerte!$J$2,
IF(K145&lt;=DATE(2021,12,31), VLOOKUP(C145,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45" s="142">
        <f t="shared" si="6"/>
        <v>0</v>
      </c>
      <c r="V145" s="142">
        <f t="shared" si="7"/>
        <v>0</v>
      </c>
    </row>
    <row r="146" spans="1:22" x14ac:dyDescent="0.25">
      <c r="A146" s="146" t="str">
        <f>IF($E146&lt;&gt;"",'2_Coordonnées_demandeur'!$B$4,"")</f>
        <v/>
      </c>
      <c r="B146" s="146" t="str">
        <f>IF($E146&lt;&gt;"",'2_Coordonnées_demandeur'!$B$5,"")</f>
        <v/>
      </c>
      <c r="C146" s="18"/>
      <c r="D146" s="18"/>
      <c r="E146" s="18"/>
      <c r="F146" s="18"/>
      <c r="G146" s="18"/>
      <c r="H146" s="18"/>
      <c r="I146" s="18"/>
      <c r="J146" s="20"/>
      <c r="K146" s="22"/>
      <c r="L146" s="20"/>
      <c r="M146" s="22"/>
      <c r="N146" s="20"/>
      <c r="O146" s="24"/>
      <c r="P146" s="26"/>
      <c r="Q146" s="140">
        <f>IF(Table2[[#This Row],[Taux de change]]=0, P146, P146*O146)</f>
        <v>0</v>
      </c>
      <c r="R146"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46" s="141">
        <f>IFERROR(Table2[[#This Row],[Pourcentage subventionné]]*(Table2[[#This Row],[Prix unitaire (CHF)]]+VLOOKUP(Table2[[#This Row],[Catégorie de produit]], Alle_Förderbeiträge, 4,FALSE)),0)</f>
        <v>0</v>
      </c>
      <c r="T146" s="142">
        <f>IFERROR(ROUNDDOWN(IF(AND(K146="",Table2[[#This Row],[Catégorie de produit]]&lt;&gt;0),HinterlegteWerte!$J$2,
IF(K146&lt;=DATE(2021,12,31), VLOOKUP(C146,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46" s="142">
        <f t="shared" si="6"/>
        <v>0</v>
      </c>
      <c r="V146" s="142">
        <f t="shared" si="7"/>
        <v>0</v>
      </c>
    </row>
    <row r="147" spans="1:22" x14ac:dyDescent="0.25">
      <c r="A147" s="146" t="str">
        <f>IF($E147&lt;&gt;"",'2_Coordonnées_demandeur'!$B$4,"")</f>
        <v/>
      </c>
      <c r="B147" s="146" t="str">
        <f>IF($E147&lt;&gt;"",'2_Coordonnées_demandeur'!$B$5,"")</f>
        <v/>
      </c>
      <c r="C147" s="18"/>
      <c r="D147" s="18"/>
      <c r="E147" s="18"/>
      <c r="F147" s="18"/>
      <c r="G147" s="18"/>
      <c r="H147" s="18"/>
      <c r="I147" s="18"/>
      <c r="J147" s="20"/>
      <c r="K147" s="22"/>
      <c r="L147" s="20"/>
      <c r="M147" s="22"/>
      <c r="N147" s="20"/>
      <c r="O147" s="24"/>
      <c r="P147" s="26"/>
      <c r="Q147" s="140">
        <f>IF(Table2[[#This Row],[Taux de change]]=0, P147, P147*O147)</f>
        <v>0</v>
      </c>
      <c r="R147"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47" s="141">
        <f>IFERROR(Table2[[#This Row],[Pourcentage subventionné]]*(Table2[[#This Row],[Prix unitaire (CHF)]]+VLOOKUP(Table2[[#This Row],[Catégorie de produit]], Alle_Förderbeiträge, 4,FALSE)),0)</f>
        <v>0</v>
      </c>
      <c r="T147" s="142">
        <f>IFERROR(ROUNDDOWN(IF(AND(K147="",Table2[[#This Row],[Catégorie de produit]]&lt;&gt;0),HinterlegteWerte!$J$2,
IF(K147&lt;=DATE(2021,12,31), VLOOKUP(C147,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47" s="142">
        <f t="shared" si="6"/>
        <v>0</v>
      </c>
      <c r="V147" s="142">
        <f t="shared" si="7"/>
        <v>0</v>
      </c>
    </row>
    <row r="148" spans="1:22" x14ac:dyDescent="0.25">
      <c r="A148" s="146" t="str">
        <f>IF($E148&lt;&gt;"",'2_Coordonnées_demandeur'!$B$4,"")</f>
        <v/>
      </c>
      <c r="B148" s="146" t="str">
        <f>IF($E148&lt;&gt;"",'2_Coordonnées_demandeur'!$B$5,"")</f>
        <v/>
      </c>
      <c r="C148" s="18"/>
      <c r="D148" s="18"/>
      <c r="E148" s="18"/>
      <c r="F148" s="18"/>
      <c r="G148" s="18"/>
      <c r="H148" s="18"/>
      <c r="I148" s="18"/>
      <c r="J148" s="20"/>
      <c r="K148" s="22"/>
      <c r="L148" s="20"/>
      <c r="M148" s="22"/>
      <c r="N148" s="20"/>
      <c r="O148" s="24"/>
      <c r="P148" s="26"/>
      <c r="Q148" s="140">
        <f>IF(Table2[[#This Row],[Taux de change]]=0, P148, P148*O148)</f>
        <v>0</v>
      </c>
      <c r="R148"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48" s="141">
        <f>IFERROR(Table2[[#This Row],[Pourcentage subventionné]]*(Table2[[#This Row],[Prix unitaire (CHF)]]+VLOOKUP(Table2[[#This Row],[Catégorie de produit]], Alle_Förderbeiträge, 4,FALSE)),0)</f>
        <v>0</v>
      </c>
      <c r="T148" s="142">
        <f>IFERROR(ROUNDDOWN(IF(AND(K148="",Table2[[#This Row],[Catégorie de produit]]&lt;&gt;0),HinterlegteWerte!$J$2,
IF(K148&lt;=DATE(2021,12,31), VLOOKUP(C148,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48" s="142">
        <f t="shared" si="6"/>
        <v>0</v>
      </c>
      <c r="V148" s="142">
        <f t="shared" si="7"/>
        <v>0</v>
      </c>
    </row>
    <row r="149" spans="1:22" x14ac:dyDescent="0.25">
      <c r="A149" s="146" t="str">
        <f>IF($E149&lt;&gt;"",'2_Coordonnées_demandeur'!$B$4,"")</f>
        <v/>
      </c>
      <c r="B149" s="146" t="str">
        <f>IF($E149&lt;&gt;"",'2_Coordonnées_demandeur'!$B$5,"")</f>
        <v/>
      </c>
      <c r="C149" s="18"/>
      <c r="D149" s="18"/>
      <c r="E149" s="18"/>
      <c r="F149" s="18"/>
      <c r="G149" s="18"/>
      <c r="H149" s="18"/>
      <c r="I149" s="18"/>
      <c r="J149" s="20"/>
      <c r="K149" s="22"/>
      <c r="L149" s="20"/>
      <c r="M149" s="22"/>
      <c r="N149" s="20"/>
      <c r="O149" s="24"/>
      <c r="P149" s="26"/>
      <c r="Q149" s="140">
        <f>IF(Table2[[#This Row],[Taux de change]]=0, P149, P149*O149)</f>
        <v>0</v>
      </c>
      <c r="R149"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49" s="141">
        <f>IFERROR(Table2[[#This Row],[Pourcentage subventionné]]*(Table2[[#This Row],[Prix unitaire (CHF)]]+VLOOKUP(Table2[[#This Row],[Catégorie de produit]], Alle_Förderbeiträge, 4,FALSE)),0)</f>
        <v>0</v>
      </c>
      <c r="T149" s="142">
        <f>IFERROR(ROUNDDOWN(IF(AND(K149="",Table2[[#This Row],[Catégorie de produit]]&lt;&gt;0),HinterlegteWerte!$J$2,
IF(K149&lt;=DATE(2021,12,31), VLOOKUP(C149,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49" s="142">
        <f t="shared" si="6"/>
        <v>0</v>
      </c>
      <c r="V149" s="142">
        <f t="shared" si="7"/>
        <v>0</v>
      </c>
    </row>
    <row r="150" spans="1:22" x14ac:dyDescent="0.25">
      <c r="A150" s="146" t="str">
        <f>IF($E150&lt;&gt;"",'2_Coordonnées_demandeur'!$B$4,"")</f>
        <v/>
      </c>
      <c r="B150" s="146" t="str">
        <f>IF($E150&lt;&gt;"",'2_Coordonnées_demandeur'!$B$5,"")</f>
        <v/>
      </c>
      <c r="C150" s="18"/>
      <c r="D150" s="18"/>
      <c r="E150" s="18"/>
      <c r="F150" s="18"/>
      <c r="G150" s="18"/>
      <c r="H150" s="18"/>
      <c r="I150" s="18"/>
      <c r="J150" s="20"/>
      <c r="K150" s="22"/>
      <c r="L150" s="20"/>
      <c r="M150" s="22"/>
      <c r="N150" s="20"/>
      <c r="O150" s="24"/>
      <c r="P150" s="26"/>
      <c r="Q150" s="140">
        <f>IF(Table2[[#This Row],[Taux de change]]=0, P150, P150*O150)</f>
        <v>0</v>
      </c>
      <c r="R150"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50" s="141">
        <f>IFERROR(Table2[[#This Row],[Pourcentage subventionné]]*(Table2[[#This Row],[Prix unitaire (CHF)]]+VLOOKUP(Table2[[#This Row],[Catégorie de produit]], Alle_Förderbeiträge, 4,FALSE)),0)</f>
        <v>0</v>
      </c>
      <c r="T150" s="142">
        <f>IFERROR(ROUNDDOWN(IF(AND(K150="",Table2[[#This Row],[Catégorie de produit]]&lt;&gt;0),HinterlegteWerte!$J$2,
IF(K150&lt;=DATE(2021,12,31), VLOOKUP(C150,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50" s="142">
        <f t="shared" si="6"/>
        <v>0</v>
      </c>
      <c r="V150" s="142">
        <f t="shared" si="7"/>
        <v>0</v>
      </c>
    </row>
    <row r="151" spans="1:22" x14ac:dyDescent="0.25">
      <c r="A151" s="146" t="str">
        <f>IF($E151&lt;&gt;"",'2_Coordonnées_demandeur'!$B$4,"")</f>
        <v/>
      </c>
      <c r="B151" s="146" t="str">
        <f>IF($E151&lt;&gt;"",'2_Coordonnées_demandeur'!$B$5,"")</f>
        <v/>
      </c>
      <c r="C151" s="18"/>
      <c r="D151" s="18"/>
      <c r="E151" s="18"/>
      <c r="F151" s="18"/>
      <c r="G151" s="18"/>
      <c r="H151" s="18"/>
      <c r="I151" s="18"/>
      <c r="J151" s="20"/>
      <c r="K151" s="22"/>
      <c r="L151" s="20"/>
      <c r="M151" s="22"/>
      <c r="N151" s="20"/>
      <c r="O151" s="24"/>
      <c r="P151" s="26"/>
      <c r="Q151" s="140">
        <f>IF(Table2[[#This Row],[Taux de change]]=0, P151, P151*O151)</f>
        <v>0</v>
      </c>
      <c r="R151"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51" s="141">
        <f>IFERROR(Table2[[#This Row],[Pourcentage subventionné]]*(Table2[[#This Row],[Prix unitaire (CHF)]]+VLOOKUP(Table2[[#This Row],[Catégorie de produit]], Alle_Förderbeiträge, 4,FALSE)),0)</f>
        <v>0</v>
      </c>
      <c r="T151" s="142">
        <f>IFERROR(ROUNDDOWN(IF(AND(K151="",Table2[[#This Row],[Catégorie de produit]]&lt;&gt;0),HinterlegteWerte!$J$2,
IF(K151&lt;=DATE(2021,12,31), VLOOKUP(C151,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51" s="142">
        <f t="shared" ref="U151:U182" si="8">MIN(T151,S151)</f>
        <v>0</v>
      </c>
      <c r="V151" s="142">
        <f t="shared" si="7"/>
        <v>0</v>
      </c>
    </row>
    <row r="152" spans="1:22" x14ac:dyDescent="0.25">
      <c r="A152" s="146" t="str">
        <f>IF($E152&lt;&gt;"",'2_Coordonnées_demandeur'!$B$4,"")</f>
        <v/>
      </c>
      <c r="B152" s="146" t="str">
        <f>IF($E152&lt;&gt;"",'2_Coordonnées_demandeur'!$B$5,"")</f>
        <v/>
      </c>
      <c r="C152" s="18"/>
      <c r="D152" s="18"/>
      <c r="E152" s="18"/>
      <c r="F152" s="18"/>
      <c r="G152" s="18"/>
      <c r="H152" s="18"/>
      <c r="I152" s="18"/>
      <c r="J152" s="20"/>
      <c r="K152" s="22"/>
      <c r="L152" s="20"/>
      <c r="M152" s="22"/>
      <c r="N152" s="20"/>
      <c r="O152" s="24"/>
      <c r="P152" s="26"/>
      <c r="Q152" s="140">
        <f>IF(Table2[[#This Row],[Taux de change]]=0, P152, P152*O152)</f>
        <v>0</v>
      </c>
      <c r="R152"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52" s="141">
        <f>IFERROR(Table2[[#This Row],[Pourcentage subventionné]]*(Table2[[#This Row],[Prix unitaire (CHF)]]+VLOOKUP(Table2[[#This Row],[Catégorie de produit]], Alle_Förderbeiträge, 4,FALSE)),0)</f>
        <v>0</v>
      </c>
      <c r="T152" s="142">
        <f>IFERROR(ROUNDDOWN(IF(AND(K152="",Table2[[#This Row],[Catégorie de produit]]&lt;&gt;0),HinterlegteWerte!$J$2,
IF(K152&lt;=DATE(2021,12,31), VLOOKUP(C152,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52" s="142">
        <f t="shared" si="8"/>
        <v>0</v>
      </c>
      <c r="V152" s="142">
        <f t="shared" si="7"/>
        <v>0</v>
      </c>
    </row>
    <row r="153" spans="1:22" x14ac:dyDescent="0.25">
      <c r="A153" s="146" t="str">
        <f>IF($E153&lt;&gt;"",'2_Coordonnées_demandeur'!$B$4,"")</f>
        <v/>
      </c>
      <c r="B153" s="146" t="str">
        <f>IF($E153&lt;&gt;"",'2_Coordonnées_demandeur'!$B$5,"")</f>
        <v/>
      </c>
      <c r="C153" s="18"/>
      <c r="D153" s="18"/>
      <c r="E153" s="18"/>
      <c r="F153" s="18"/>
      <c r="G153" s="18"/>
      <c r="H153" s="18"/>
      <c r="I153" s="18"/>
      <c r="J153" s="20"/>
      <c r="K153" s="22"/>
      <c r="L153" s="20"/>
      <c r="M153" s="22"/>
      <c r="N153" s="20"/>
      <c r="O153" s="24"/>
      <c r="P153" s="26"/>
      <c r="Q153" s="140">
        <f>IF(Table2[[#This Row],[Taux de change]]=0, P153, P153*O153)</f>
        <v>0</v>
      </c>
      <c r="R153"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53" s="141">
        <f>IFERROR(Table2[[#This Row],[Pourcentage subventionné]]*(Table2[[#This Row],[Prix unitaire (CHF)]]+VLOOKUP(Table2[[#This Row],[Catégorie de produit]], Alle_Förderbeiträge, 4,FALSE)),0)</f>
        <v>0</v>
      </c>
      <c r="T153" s="142">
        <f>IFERROR(ROUNDDOWN(IF(AND(K153="",Table2[[#This Row],[Catégorie de produit]]&lt;&gt;0),HinterlegteWerte!$J$2,
IF(K153&lt;=DATE(2021,12,31), VLOOKUP(C153,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53" s="142">
        <f t="shared" si="8"/>
        <v>0</v>
      </c>
      <c r="V153" s="142">
        <f t="shared" si="7"/>
        <v>0</v>
      </c>
    </row>
    <row r="154" spans="1:22" x14ac:dyDescent="0.25">
      <c r="A154" s="146" t="str">
        <f>IF($E154&lt;&gt;"",'2_Coordonnées_demandeur'!$B$4,"")</f>
        <v/>
      </c>
      <c r="B154" s="146" t="str">
        <f>IF($E154&lt;&gt;"",'2_Coordonnées_demandeur'!$B$5,"")</f>
        <v/>
      </c>
      <c r="C154" s="18"/>
      <c r="D154" s="18"/>
      <c r="E154" s="18"/>
      <c r="F154" s="18"/>
      <c r="G154" s="18"/>
      <c r="H154" s="18"/>
      <c r="I154" s="18"/>
      <c r="J154" s="20"/>
      <c r="K154" s="22"/>
      <c r="L154" s="20"/>
      <c r="M154" s="22"/>
      <c r="N154" s="20"/>
      <c r="O154" s="24"/>
      <c r="P154" s="26"/>
      <c r="Q154" s="140">
        <f>IF(Table2[[#This Row],[Taux de change]]=0, P154, P154*O154)</f>
        <v>0</v>
      </c>
      <c r="R154"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54" s="141">
        <f>IFERROR(Table2[[#This Row],[Pourcentage subventionné]]*(Table2[[#This Row],[Prix unitaire (CHF)]]+VLOOKUP(Table2[[#This Row],[Catégorie de produit]], Alle_Förderbeiträge, 4,FALSE)),0)</f>
        <v>0</v>
      </c>
      <c r="T154" s="142">
        <f>IFERROR(ROUNDDOWN(IF(AND(K154="",Table2[[#This Row],[Catégorie de produit]]&lt;&gt;0),HinterlegteWerte!$J$2,
IF(K154&lt;=DATE(2021,12,31), VLOOKUP(C154,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54" s="142">
        <f t="shared" si="8"/>
        <v>0</v>
      </c>
      <c r="V154" s="142">
        <f t="shared" si="7"/>
        <v>0</v>
      </c>
    </row>
    <row r="155" spans="1:22" x14ac:dyDescent="0.25">
      <c r="A155" s="146" t="str">
        <f>IF($E155&lt;&gt;"",'2_Coordonnées_demandeur'!$B$4,"")</f>
        <v/>
      </c>
      <c r="B155" s="146" t="str">
        <f>IF($E155&lt;&gt;"",'2_Coordonnées_demandeur'!$B$5,"")</f>
        <v/>
      </c>
      <c r="C155" s="18"/>
      <c r="D155" s="18"/>
      <c r="E155" s="18"/>
      <c r="F155" s="18"/>
      <c r="G155" s="18"/>
      <c r="H155" s="18"/>
      <c r="I155" s="18"/>
      <c r="J155" s="20"/>
      <c r="K155" s="22"/>
      <c r="L155" s="20"/>
      <c r="M155" s="22"/>
      <c r="N155" s="20"/>
      <c r="O155" s="24"/>
      <c r="P155" s="26"/>
      <c r="Q155" s="140">
        <f>IF(Table2[[#This Row],[Taux de change]]=0, P155, P155*O155)</f>
        <v>0</v>
      </c>
      <c r="R155"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55" s="141">
        <f>IFERROR(Table2[[#This Row],[Pourcentage subventionné]]*(Table2[[#This Row],[Prix unitaire (CHF)]]+VLOOKUP(Table2[[#This Row],[Catégorie de produit]], Alle_Förderbeiträge, 4,FALSE)),0)</f>
        <v>0</v>
      </c>
      <c r="T155" s="142">
        <f>IFERROR(ROUNDDOWN(IF(AND(K155="",Table2[[#This Row],[Catégorie de produit]]&lt;&gt;0),HinterlegteWerte!$J$2,
IF(K155&lt;=DATE(2021,12,31), VLOOKUP(C155,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55" s="142">
        <f t="shared" si="8"/>
        <v>0</v>
      </c>
      <c r="V155" s="142">
        <f t="shared" si="7"/>
        <v>0</v>
      </c>
    </row>
    <row r="156" spans="1:22" x14ac:dyDescent="0.25">
      <c r="A156" s="146" t="str">
        <f>IF($E156&lt;&gt;"",'2_Coordonnées_demandeur'!$B$4,"")</f>
        <v/>
      </c>
      <c r="B156" s="146" t="str">
        <f>IF($E156&lt;&gt;"",'2_Coordonnées_demandeur'!$B$5,"")</f>
        <v/>
      </c>
      <c r="C156" s="18"/>
      <c r="D156" s="18"/>
      <c r="E156" s="18"/>
      <c r="F156" s="18"/>
      <c r="G156" s="18"/>
      <c r="H156" s="18"/>
      <c r="I156" s="18"/>
      <c r="J156" s="20"/>
      <c r="K156" s="22"/>
      <c r="L156" s="20"/>
      <c r="M156" s="22"/>
      <c r="N156" s="20"/>
      <c r="O156" s="24"/>
      <c r="P156" s="26"/>
      <c r="Q156" s="140">
        <f>IF(Table2[[#This Row],[Taux de change]]=0, P156, P156*O156)</f>
        <v>0</v>
      </c>
      <c r="R156"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56" s="141">
        <f>IFERROR(Table2[[#This Row],[Pourcentage subventionné]]*(Table2[[#This Row],[Prix unitaire (CHF)]]+VLOOKUP(Table2[[#This Row],[Catégorie de produit]], Alle_Förderbeiträge, 4,FALSE)),0)</f>
        <v>0</v>
      </c>
      <c r="T156" s="142">
        <f>IFERROR(ROUNDDOWN(IF(AND(K156="",Table2[[#This Row],[Catégorie de produit]]&lt;&gt;0),HinterlegteWerte!$J$2,
IF(K156&lt;=DATE(2021,12,31), VLOOKUP(C156,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56" s="142">
        <f t="shared" si="8"/>
        <v>0</v>
      </c>
      <c r="V156" s="142">
        <f t="shared" si="7"/>
        <v>0</v>
      </c>
    </row>
    <row r="157" spans="1:22" x14ac:dyDescent="0.25">
      <c r="A157" s="146" t="str">
        <f>IF($E157&lt;&gt;"",'2_Coordonnées_demandeur'!$B$4,"")</f>
        <v/>
      </c>
      <c r="B157" s="146" t="str">
        <f>IF($E157&lt;&gt;"",'2_Coordonnées_demandeur'!$B$5,"")</f>
        <v/>
      </c>
      <c r="C157" s="18"/>
      <c r="D157" s="18"/>
      <c r="E157" s="18"/>
      <c r="F157" s="18"/>
      <c r="G157" s="18"/>
      <c r="H157" s="18"/>
      <c r="I157" s="18"/>
      <c r="J157" s="20"/>
      <c r="K157" s="22"/>
      <c r="L157" s="20"/>
      <c r="M157" s="22"/>
      <c r="N157" s="20"/>
      <c r="O157" s="24"/>
      <c r="P157" s="26"/>
      <c r="Q157" s="140">
        <f>IF(Table2[[#This Row],[Taux de change]]=0, P157, P157*O157)</f>
        <v>0</v>
      </c>
      <c r="R157"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57" s="141">
        <f>IFERROR(Table2[[#This Row],[Pourcentage subventionné]]*(Table2[[#This Row],[Prix unitaire (CHF)]]+VLOOKUP(Table2[[#This Row],[Catégorie de produit]], Alle_Förderbeiträge, 4,FALSE)),0)</f>
        <v>0</v>
      </c>
      <c r="T157" s="142">
        <f>IFERROR(ROUNDDOWN(IF(AND(K157="",Table2[[#This Row],[Catégorie de produit]]&lt;&gt;0),HinterlegteWerte!$J$2,
IF(K157&lt;=DATE(2021,12,31), VLOOKUP(C157,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57" s="142">
        <f t="shared" si="8"/>
        <v>0</v>
      </c>
      <c r="V157" s="142">
        <f t="shared" si="7"/>
        <v>0</v>
      </c>
    </row>
    <row r="158" spans="1:22" x14ac:dyDescent="0.25">
      <c r="A158" s="146" t="str">
        <f>IF($E158&lt;&gt;"",'2_Coordonnées_demandeur'!$B$4,"")</f>
        <v/>
      </c>
      <c r="B158" s="146" t="str">
        <f>IF($E158&lt;&gt;"",'2_Coordonnées_demandeur'!$B$5,"")</f>
        <v/>
      </c>
      <c r="C158" s="18"/>
      <c r="D158" s="18"/>
      <c r="E158" s="18"/>
      <c r="F158" s="18"/>
      <c r="G158" s="18"/>
      <c r="H158" s="18"/>
      <c r="I158" s="18"/>
      <c r="J158" s="20"/>
      <c r="K158" s="22"/>
      <c r="L158" s="20"/>
      <c r="M158" s="22"/>
      <c r="N158" s="20"/>
      <c r="O158" s="24"/>
      <c r="P158" s="26"/>
      <c r="Q158" s="140">
        <f>IF(Table2[[#This Row],[Taux de change]]=0, P158, P158*O158)</f>
        <v>0</v>
      </c>
      <c r="R158"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58" s="141">
        <f>IFERROR(Table2[[#This Row],[Pourcentage subventionné]]*(Table2[[#This Row],[Prix unitaire (CHF)]]+VLOOKUP(Table2[[#This Row],[Catégorie de produit]], Alle_Förderbeiträge, 4,FALSE)),0)</f>
        <v>0</v>
      </c>
      <c r="T158" s="142">
        <f>IFERROR(ROUNDDOWN(IF(AND(K158="",Table2[[#This Row],[Catégorie de produit]]&lt;&gt;0),HinterlegteWerte!$J$2,
IF(K158&lt;=DATE(2021,12,31), VLOOKUP(C158,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58" s="142">
        <f t="shared" si="8"/>
        <v>0</v>
      </c>
      <c r="V158" s="142">
        <f t="shared" si="7"/>
        <v>0</v>
      </c>
    </row>
    <row r="159" spans="1:22" x14ac:dyDescent="0.25">
      <c r="A159" s="146" t="str">
        <f>IF($E159&lt;&gt;"",'2_Coordonnées_demandeur'!$B$4,"")</f>
        <v/>
      </c>
      <c r="B159" s="146" t="str">
        <f>IF($E159&lt;&gt;"",'2_Coordonnées_demandeur'!$B$5,"")</f>
        <v/>
      </c>
      <c r="C159" s="18"/>
      <c r="D159" s="18"/>
      <c r="E159" s="18"/>
      <c r="F159" s="18"/>
      <c r="G159" s="18"/>
      <c r="H159" s="18"/>
      <c r="I159" s="18"/>
      <c r="J159" s="20"/>
      <c r="K159" s="22"/>
      <c r="L159" s="20"/>
      <c r="M159" s="22"/>
      <c r="N159" s="20"/>
      <c r="O159" s="24"/>
      <c r="P159" s="26"/>
      <c r="Q159" s="140">
        <f>IF(Table2[[#This Row],[Taux de change]]=0, P159, P159*O159)</f>
        <v>0</v>
      </c>
      <c r="R159"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59" s="141">
        <f>IFERROR(Table2[[#This Row],[Pourcentage subventionné]]*(Table2[[#This Row],[Prix unitaire (CHF)]]+VLOOKUP(Table2[[#This Row],[Catégorie de produit]], Alle_Förderbeiträge, 4,FALSE)),0)</f>
        <v>0</v>
      </c>
      <c r="T159" s="142">
        <f>IFERROR(ROUNDDOWN(IF(AND(K159="",Table2[[#This Row],[Catégorie de produit]]&lt;&gt;0),HinterlegteWerte!$J$2,
IF(K159&lt;=DATE(2021,12,31), VLOOKUP(C159,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59" s="142">
        <f t="shared" si="8"/>
        <v>0</v>
      </c>
      <c r="V159" s="142">
        <f t="shared" si="7"/>
        <v>0</v>
      </c>
    </row>
    <row r="160" spans="1:22" x14ac:dyDescent="0.25">
      <c r="A160" s="146" t="str">
        <f>IF($E160&lt;&gt;"",'2_Coordonnées_demandeur'!$B$4,"")</f>
        <v/>
      </c>
      <c r="B160" s="146" t="str">
        <f>IF($E160&lt;&gt;"",'2_Coordonnées_demandeur'!$B$5,"")</f>
        <v/>
      </c>
      <c r="C160" s="18"/>
      <c r="D160" s="18"/>
      <c r="E160" s="18"/>
      <c r="F160" s="18"/>
      <c r="G160" s="18"/>
      <c r="H160" s="18"/>
      <c r="I160" s="18"/>
      <c r="J160" s="20"/>
      <c r="K160" s="22"/>
      <c r="L160" s="20"/>
      <c r="M160" s="22"/>
      <c r="N160" s="20"/>
      <c r="O160" s="24"/>
      <c r="P160" s="26"/>
      <c r="Q160" s="140">
        <f>IF(Table2[[#This Row],[Taux de change]]=0, P160, P160*O160)</f>
        <v>0</v>
      </c>
      <c r="R160"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60" s="141">
        <f>IFERROR(Table2[[#This Row],[Pourcentage subventionné]]*(Table2[[#This Row],[Prix unitaire (CHF)]]+VLOOKUP(Table2[[#This Row],[Catégorie de produit]], Alle_Förderbeiträge, 4,FALSE)),0)</f>
        <v>0</v>
      </c>
      <c r="T160" s="142">
        <f>IFERROR(ROUNDDOWN(IF(AND(K160="",Table2[[#This Row],[Catégorie de produit]]&lt;&gt;0),HinterlegteWerte!$J$2,
IF(K160&lt;=DATE(2021,12,31), VLOOKUP(C160,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60" s="142">
        <f t="shared" si="8"/>
        <v>0</v>
      </c>
      <c r="V160" s="142">
        <f t="shared" si="7"/>
        <v>0</v>
      </c>
    </row>
    <row r="161" spans="1:22" x14ac:dyDescent="0.25">
      <c r="A161" s="146" t="str">
        <f>IF($E161&lt;&gt;"",'2_Coordonnées_demandeur'!$B$4,"")</f>
        <v/>
      </c>
      <c r="B161" s="146" t="str">
        <f>IF($E161&lt;&gt;"",'2_Coordonnées_demandeur'!$B$5,"")</f>
        <v/>
      </c>
      <c r="C161" s="18"/>
      <c r="D161" s="18"/>
      <c r="E161" s="18"/>
      <c r="F161" s="18"/>
      <c r="G161" s="18"/>
      <c r="H161" s="18"/>
      <c r="I161" s="18"/>
      <c r="J161" s="20"/>
      <c r="K161" s="22"/>
      <c r="L161" s="20"/>
      <c r="M161" s="22"/>
      <c r="N161" s="20"/>
      <c r="O161" s="24"/>
      <c r="P161" s="26"/>
      <c r="Q161" s="140">
        <f>IF(Table2[[#This Row],[Taux de change]]=0, P161, P161*O161)</f>
        <v>0</v>
      </c>
      <c r="R161"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61" s="141">
        <f>IFERROR(Table2[[#This Row],[Pourcentage subventionné]]*(Table2[[#This Row],[Prix unitaire (CHF)]]+VLOOKUP(Table2[[#This Row],[Catégorie de produit]], Alle_Förderbeiträge, 4,FALSE)),0)</f>
        <v>0</v>
      </c>
      <c r="T161" s="142">
        <f>IFERROR(ROUNDDOWN(IF(AND(K161="",Table2[[#This Row],[Catégorie de produit]]&lt;&gt;0),HinterlegteWerte!$J$2,
IF(K161&lt;=DATE(2021,12,31), VLOOKUP(C161,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61" s="142">
        <f t="shared" si="8"/>
        <v>0</v>
      </c>
      <c r="V161" s="142">
        <f t="shared" si="7"/>
        <v>0</v>
      </c>
    </row>
    <row r="162" spans="1:22" x14ac:dyDescent="0.25">
      <c r="A162" s="146" t="str">
        <f>IF($E162&lt;&gt;"",'2_Coordonnées_demandeur'!$B$4,"")</f>
        <v/>
      </c>
      <c r="B162" s="146" t="str">
        <f>IF($E162&lt;&gt;"",'2_Coordonnées_demandeur'!$B$5,"")</f>
        <v/>
      </c>
      <c r="C162" s="18"/>
      <c r="D162" s="18"/>
      <c r="E162" s="18"/>
      <c r="F162" s="18"/>
      <c r="G162" s="18"/>
      <c r="H162" s="18"/>
      <c r="I162" s="18"/>
      <c r="J162" s="20"/>
      <c r="K162" s="22"/>
      <c r="L162" s="20"/>
      <c r="M162" s="22"/>
      <c r="N162" s="20"/>
      <c r="O162" s="24"/>
      <c r="P162" s="26"/>
      <c r="Q162" s="140">
        <f>IF(Table2[[#This Row],[Taux de change]]=0, P162, P162*O162)</f>
        <v>0</v>
      </c>
      <c r="R162"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62" s="141">
        <f>IFERROR(Table2[[#This Row],[Pourcentage subventionné]]*(Table2[[#This Row],[Prix unitaire (CHF)]]+VLOOKUP(Table2[[#This Row],[Catégorie de produit]], Alle_Förderbeiträge, 4,FALSE)),0)</f>
        <v>0</v>
      </c>
      <c r="T162" s="142">
        <f>IFERROR(ROUNDDOWN(IF(AND(K162="",Table2[[#This Row],[Catégorie de produit]]&lt;&gt;0),HinterlegteWerte!$J$2,
IF(K162&lt;=DATE(2021,12,31), VLOOKUP(C162,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62" s="142">
        <f t="shared" si="8"/>
        <v>0</v>
      </c>
      <c r="V162" s="142">
        <f t="shared" si="7"/>
        <v>0</v>
      </c>
    </row>
    <row r="163" spans="1:22" x14ac:dyDescent="0.25">
      <c r="A163" s="146" t="str">
        <f>IF($E163&lt;&gt;"",'2_Coordonnées_demandeur'!$B$4,"")</f>
        <v/>
      </c>
      <c r="B163" s="146" t="str">
        <f>IF($E163&lt;&gt;"",'2_Coordonnées_demandeur'!$B$5,"")</f>
        <v/>
      </c>
      <c r="C163" s="18"/>
      <c r="D163" s="18"/>
      <c r="E163" s="18"/>
      <c r="F163" s="18"/>
      <c r="G163" s="18"/>
      <c r="H163" s="18"/>
      <c r="I163" s="18"/>
      <c r="J163" s="20"/>
      <c r="K163" s="22"/>
      <c r="L163" s="20"/>
      <c r="M163" s="22"/>
      <c r="N163" s="20"/>
      <c r="O163" s="24"/>
      <c r="P163" s="26"/>
      <c r="Q163" s="140">
        <f>IF(Table2[[#This Row],[Taux de change]]=0, P163, P163*O163)</f>
        <v>0</v>
      </c>
      <c r="R163"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63" s="141">
        <f>IFERROR(Table2[[#This Row],[Pourcentage subventionné]]*(Table2[[#This Row],[Prix unitaire (CHF)]]+VLOOKUP(Table2[[#This Row],[Catégorie de produit]], Alle_Förderbeiträge, 4,FALSE)),0)</f>
        <v>0</v>
      </c>
      <c r="T163" s="142">
        <f>IFERROR(ROUNDDOWN(IF(AND(K163="",Table2[[#This Row],[Catégorie de produit]]&lt;&gt;0),HinterlegteWerte!$J$2,
IF(K163&lt;=DATE(2021,12,31), VLOOKUP(C163,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63" s="142">
        <f t="shared" si="8"/>
        <v>0</v>
      </c>
      <c r="V163" s="142">
        <f t="shared" si="7"/>
        <v>0</v>
      </c>
    </row>
    <row r="164" spans="1:22" x14ac:dyDescent="0.25">
      <c r="A164" s="146" t="str">
        <f>IF($E164&lt;&gt;"",'2_Coordonnées_demandeur'!$B$4,"")</f>
        <v/>
      </c>
      <c r="B164" s="146" t="str">
        <f>IF($E164&lt;&gt;"",'2_Coordonnées_demandeur'!$B$5,"")</f>
        <v/>
      </c>
      <c r="C164" s="18"/>
      <c r="D164" s="18"/>
      <c r="E164" s="18"/>
      <c r="F164" s="18"/>
      <c r="G164" s="18"/>
      <c r="H164" s="18"/>
      <c r="I164" s="18"/>
      <c r="J164" s="20"/>
      <c r="K164" s="22"/>
      <c r="L164" s="20"/>
      <c r="M164" s="22"/>
      <c r="N164" s="20"/>
      <c r="O164" s="24"/>
      <c r="P164" s="26"/>
      <c r="Q164" s="140">
        <f>IF(Table2[[#This Row],[Taux de change]]=0, P164, P164*O164)</f>
        <v>0</v>
      </c>
      <c r="R164"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64" s="141">
        <f>IFERROR(Table2[[#This Row],[Pourcentage subventionné]]*(Table2[[#This Row],[Prix unitaire (CHF)]]+VLOOKUP(Table2[[#This Row],[Catégorie de produit]], Alle_Förderbeiträge, 4,FALSE)),0)</f>
        <v>0</v>
      </c>
      <c r="T164" s="142">
        <f>IFERROR(ROUNDDOWN(IF(AND(K164="",Table2[[#This Row],[Catégorie de produit]]&lt;&gt;0),HinterlegteWerte!$J$2,
IF(K164&lt;=DATE(2021,12,31), VLOOKUP(C164,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64" s="142">
        <f t="shared" si="8"/>
        <v>0</v>
      </c>
      <c r="V164" s="142">
        <f t="shared" si="7"/>
        <v>0</v>
      </c>
    </row>
    <row r="165" spans="1:22" x14ac:dyDescent="0.25">
      <c r="A165" s="146" t="str">
        <f>IF($E165&lt;&gt;"",'2_Coordonnées_demandeur'!$B$4,"")</f>
        <v/>
      </c>
      <c r="B165" s="146" t="str">
        <f>IF($E165&lt;&gt;"",'2_Coordonnées_demandeur'!$B$5,"")</f>
        <v/>
      </c>
      <c r="C165" s="18"/>
      <c r="D165" s="18"/>
      <c r="E165" s="18"/>
      <c r="F165" s="18"/>
      <c r="G165" s="18"/>
      <c r="H165" s="18"/>
      <c r="I165" s="18"/>
      <c r="J165" s="20"/>
      <c r="K165" s="22"/>
      <c r="L165" s="20"/>
      <c r="M165" s="22"/>
      <c r="N165" s="20"/>
      <c r="O165" s="24"/>
      <c r="P165" s="26"/>
      <c r="Q165" s="140">
        <f>IF(Table2[[#This Row],[Taux de change]]=0, P165, P165*O165)</f>
        <v>0</v>
      </c>
      <c r="R165"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65" s="141">
        <f>IFERROR(Table2[[#This Row],[Pourcentage subventionné]]*(Table2[[#This Row],[Prix unitaire (CHF)]]+VLOOKUP(Table2[[#This Row],[Catégorie de produit]], Alle_Förderbeiträge, 4,FALSE)),0)</f>
        <v>0</v>
      </c>
      <c r="T165" s="142">
        <f>IFERROR(ROUNDDOWN(IF(AND(K165="",Table2[[#This Row],[Catégorie de produit]]&lt;&gt;0),HinterlegteWerte!$J$2,
IF(K165&lt;=DATE(2021,12,31), VLOOKUP(C165,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65" s="142">
        <f t="shared" si="8"/>
        <v>0</v>
      </c>
      <c r="V165" s="142">
        <f t="shared" si="7"/>
        <v>0</v>
      </c>
    </row>
    <row r="166" spans="1:22" x14ac:dyDescent="0.25">
      <c r="A166" s="146" t="str">
        <f>IF($E166&lt;&gt;"",'2_Coordonnées_demandeur'!$B$4,"")</f>
        <v/>
      </c>
      <c r="B166" s="146" t="str">
        <f>IF($E166&lt;&gt;"",'2_Coordonnées_demandeur'!$B$5,"")</f>
        <v/>
      </c>
      <c r="C166" s="18"/>
      <c r="D166" s="18"/>
      <c r="E166" s="18"/>
      <c r="F166" s="18"/>
      <c r="G166" s="18"/>
      <c r="H166" s="18"/>
      <c r="I166" s="18"/>
      <c r="J166" s="20"/>
      <c r="K166" s="22"/>
      <c r="L166" s="20"/>
      <c r="M166" s="22"/>
      <c r="N166" s="20"/>
      <c r="O166" s="24"/>
      <c r="P166" s="26"/>
      <c r="Q166" s="140">
        <f>IF(Table2[[#This Row],[Taux de change]]=0, P166, P166*O166)</f>
        <v>0</v>
      </c>
      <c r="R166"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66" s="141">
        <f>IFERROR(Table2[[#This Row],[Pourcentage subventionné]]*(Table2[[#This Row],[Prix unitaire (CHF)]]+VLOOKUP(Table2[[#This Row],[Catégorie de produit]], Alle_Förderbeiträge, 4,FALSE)),0)</f>
        <v>0</v>
      </c>
      <c r="T166" s="142">
        <f>IFERROR(ROUNDDOWN(IF(AND(K166="",Table2[[#This Row],[Catégorie de produit]]&lt;&gt;0),HinterlegteWerte!$J$2,
IF(K166&lt;=DATE(2021,12,31), VLOOKUP(C166,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66" s="142">
        <f t="shared" si="8"/>
        <v>0</v>
      </c>
      <c r="V166" s="142">
        <f t="shared" si="7"/>
        <v>0</v>
      </c>
    </row>
    <row r="167" spans="1:22" x14ac:dyDescent="0.25">
      <c r="A167" s="146" t="str">
        <f>IF($E167&lt;&gt;"",'2_Coordonnées_demandeur'!$B$4,"")</f>
        <v/>
      </c>
      <c r="B167" s="146" t="str">
        <f>IF($E167&lt;&gt;"",'2_Coordonnées_demandeur'!$B$5,"")</f>
        <v/>
      </c>
      <c r="C167" s="18"/>
      <c r="D167" s="18"/>
      <c r="E167" s="18"/>
      <c r="F167" s="18"/>
      <c r="G167" s="18"/>
      <c r="H167" s="18"/>
      <c r="I167" s="18"/>
      <c r="J167" s="20"/>
      <c r="K167" s="22"/>
      <c r="L167" s="20"/>
      <c r="M167" s="22"/>
      <c r="N167" s="20"/>
      <c r="O167" s="24"/>
      <c r="P167" s="26"/>
      <c r="Q167" s="140">
        <f>IF(Table2[[#This Row],[Taux de change]]=0, P167, P167*O167)</f>
        <v>0</v>
      </c>
      <c r="R167"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67" s="141">
        <f>IFERROR(Table2[[#This Row],[Pourcentage subventionné]]*(Table2[[#This Row],[Prix unitaire (CHF)]]+VLOOKUP(Table2[[#This Row],[Catégorie de produit]], Alle_Förderbeiträge, 4,FALSE)),0)</f>
        <v>0</v>
      </c>
      <c r="T167" s="142">
        <f>IFERROR(ROUNDDOWN(IF(AND(K167="",Table2[[#This Row],[Catégorie de produit]]&lt;&gt;0),HinterlegteWerte!$J$2,
IF(K167&lt;=DATE(2021,12,31), VLOOKUP(C167,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67" s="142">
        <f t="shared" si="8"/>
        <v>0</v>
      </c>
      <c r="V167" s="142">
        <f t="shared" si="7"/>
        <v>0</v>
      </c>
    </row>
    <row r="168" spans="1:22" x14ac:dyDescent="0.25">
      <c r="A168" s="146" t="str">
        <f>IF($E168&lt;&gt;"",'2_Coordonnées_demandeur'!$B$4,"")</f>
        <v/>
      </c>
      <c r="B168" s="146" t="str">
        <f>IF($E168&lt;&gt;"",'2_Coordonnées_demandeur'!$B$5,"")</f>
        <v/>
      </c>
      <c r="C168" s="18"/>
      <c r="D168" s="18"/>
      <c r="E168" s="18"/>
      <c r="F168" s="18"/>
      <c r="G168" s="18"/>
      <c r="H168" s="18"/>
      <c r="I168" s="18"/>
      <c r="J168" s="20"/>
      <c r="K168" s="22"/>
      <c r="L168" s="20"/>
      <c r="M168" s="22"/>
      <c r="N168" s="20"/>
      <c r="O168" s="24"/>
      <c r="P168" s="26"/>
      <c r="Q168" s="140">
        <f>IF(Table2[[#This Row],[Taux de change]]=0, P168, P168*O168)</f>
        <v>0</v>
      </c>
      <c r="R168"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68" s="141">
        <f>IFERROR(Table2[[#This Row],[Pourcentage subventionné]]*(Table2[[#This Row],[Prix unitaire (CHF)]]+VLOOKUP(Table2[[#This Row],[Catégorie de produit]], Alle_Förderbeiträge, 4,FALSE)),0)</f>
        <v>0</v>
      </c>
      <c r="T168" s="142">
        <f>IFERROR(ROUNDDOWN(IF(AND(K168="",Table2[[#This Row],[Catégorie de produit]]&lt;&gt;0),HinterlegteWerte!$J$2,
IF(K168&lt;=DATE(2021,12,31), VLOOKUP(C168,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68" s="142">
        <f t="shared" si="8"/>
        <v>0</v>
      </c>
      <c r="V168" s="142">
        <f t="shared" si="7"/>
        <v>0</v>
      </c>
    </row>
    <row r="169" spans="1:22" x14ac:dyDescent="0.25">
      <c r="A169" s="146" t="str">
        <f>IF($E169&lt;&gt;"",'2_Coordonnées_demandeur'!$B$4,"")</f>
        <v/>
      </c>
      <c r="B169" s="146" t="str">
        <f>IF($E169&lt;&gt;"",'2_Coordonnées_demandeur'!$B$5,"")</f>
        <v/>
      </c>
      <c r="C169" s="18"/>
      <c r="D169" s="18"/>
      <c r="E169" s="18"/>
      <c r="F169" s="18"/>
      <c r="G169" s="18"/>
      <c r="H169" s="18"/>
      <c r="I169" s="18"/>
      <c r="J169" s="20"/>
      <c r="K169" s="22"/>
      <c r="L169" s="20"/>
      <c r="M169" s="22"/>
      <c r="N169" s="20"/>
      <c r="O169" s="24"/>
      <c r="P169" s="26"/>
      <c r="Q169" s="140">
        <f>IF(Table2[[#This Row],[Taux de change]]=0, P169, P169*O169)</f>
        <v>0</v>
      </c>
      <c r="R169"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69" s="141">
        <f>IFERROR(Table2[[#This Row],[Pourcentage subventionné]]*(Table2[[#This Row],[Prix unitaire (CHF)]]+VLOOKUP(Table2[[#This Row],[Catégorie de produit]], Alle_Förderbeiträge, 4,FALSE)),0)</f>
        <v>0</v>
      </c>
      <c r="T169" s="142">
        <f>IFERROR(ROUNDDOWN(IF(AND(K169="",Table2[[#This Row],[Catégorie de produit]]&lt;&gt;0),HinterlegteWerte!$J$2,
IF(K169&lt;=DATE(2021,12,31), VLOOKUP(C169,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69" s="142">
        <f t="shared" si="8"/>
        <v>0</v>
      </c>
      <c r="V169" s="142">
        <f t="shared" si="7"/>
        <v>0</v>
      </c>
    </row>
    <row r="170" spans="1:22" x14ac:dyDescent="0.25">
      <c r="A170" s="146" t="str">
        <f>IF($E170&lt;&gt;"",'2_Coordonnées_demandeur'!$B$4,"")</f>
        <v/>
      </c>
      <c r="B170" s="146" t="str">
        <f>IF($E170&lt;&gt;"",'2_Coordonnées_demandeur'!$B$5,"")</f>
        <v/>
      </c>
      <c r="C170" s="18"/>
      <c r="D170" s="18"/>
      <c r="E170" s="18"/>
      <c r="F170" s="18"/>
      <c r="G170" s="18"/>
      <c r="H170" s="18"/>
      <c r="I170" s="18"/>
      <c r="J170" s="20"/>
      <c r="K170" s="22"/>
      <c r="L170" s="20"/>
      <c r="M170" s="22"/>
      <c r="N170" s="20"/>
      <c r="O170" s="24"/>
      <c r="P170" s="26"/>
      <c r="Q170" s="140">
        <f>IF(Table2[[#This Row],[Taux de change]]=0, P170, P170*O170)</f>
        <v>0</v>
      </c>
      <c r="R170"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70" s="141">
        <f>IFERROR(Table2[[#This Row],[Pourcentage subventionné]]*(Table2[[#This Row],[Prix unitaire (CHF)]]+VLOOKUP(Table2[[#This Row],[Catégorie de produit]], Alle_Förderbeiträge, 4,FALSE)),0)</f>
        <v>0</v>
      </c>
      <c r="T170" s="142">
        <f>IFERROR(ROUNDDOWN(IF(AND(K170="",Table2[[#This Row],[Catégorie de produit]]&lt;&gt;0),HinterlegteWerte!$J$2,
IF(K170&lt;=DATE(2021,12,31), VLOOKUP(C170,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70" s="142">
        <f t="shared" si="8"/>
        <v>0</v>
      </c>
      <c r="V170" s="142">
        <f t="shared" si="7"/>
        <v>0</v>
      </c>
    </row>
    <row r="171" spans="1:22" x14ac:dyDescent="0.25">
      <c r="A171" s="146" t="str">
        <f>IF($E171&lt;&gt;"",'2_Coordonnées_demandeur'!$B$4,"")</f>
        <v/>
      </c>
      <c r="B171" s="146" t="str">
        <f>IF($E171&lt;&gt;"",'2_Coordonnées_demandeur'!$B$5,"")</f>
        <v/>
      </c>
      <c r="C171" s="18"/>
      <c r="D171" s="18"/>
      <c r="E171" s="18"/>
      <c r="F171" s="18"/>
      <c r="G171" s="18"/>
      <c r="H171" s="18"/>
      <c r="I171" s="18"/>
      <c r="J171" s="20"/>
      <c r="K171" s="22"/>
      <c r="L171" s="20"/>
      <c r="M171" s="22"/>
      <c r="N171" s="20"/>
      <c r="O171" s="24"/>
      <c r="P171" s="26"/>
      <c r="Q171" s="140">
        <f>IF(Table2[[#This Row],[Taux de change]]=0, P171, P171*O171)</f>
        <v>0</v>
      </c>
      <c r="R171"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71" s="141">
        <f>IFERROR(Table2[[#This Row],[Pourcentage subventionné]]*(Table2[[#This Row],[Prix unitaire (CHF)]]+VLOOKUP(Table2[[#This Row],[Catégorie de produit]], Alle_Förderbeiträge, 4,FALSE)),0)</f>
        <v>0</v>
      </c>
      <c r="T171" s="142">
        <f>IFERROR(ROUNDDOWN(IF(AND(K171="",Table2[[#This Row],[Catégorie de produit]]&lt;&gt;0),HinterlegteWerte!$J$2,
IF(K171&lt;=DATE(2021,12,31), VLOOKUP(C171,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71" s="142">
        <f t="shared" si="8"/>
        <v>0</v>
      </c>
      <c r="V171" s="142">
        <f t="shared" si="7"/>
        <v>0</v>
      </c>
    </row>
    <row r="172" spans="1:22" x14ac:dyDescent="0.25">
      <c r="A172" s="146" t="str">
        <f>IF($E172&lt;&gt;"",'2_Coordonnées_demandeur'!$B$4,"")</f>
        <v/>
      </c>
      <c r="B172" s="146" t="str">
        <f>IF($E172&lt;&gt;"",'2_Coordonnées_demandeur'!$B$5,"")</f>
        <v/>
      </c>
      <c r="C172" s="18"/>
      <c r="D172" s="18"/>
      <c r="E172" s="18"/>
      <c r="F172" s="18"/>
      <c r="G172" s="18"/>
      <c r="H172" s="18"/>
      <c r="I172" s="18"/>
      <c r="J172" s="20"/>
      <c r="K172" s="22"/>
      <c r="L172" s="20"/>
      <c r="M172" s="22"/>
      <c r="N172" s="20"/>
      <c r="O172" s="24"/>
      <c r="P172" s="26"/>
      <c r="Q172" s="140">
        <f>IF(Table2[[#This Row],[Taux de change]]=0, P172, P172*O172)</f>
        <v>0</v>
      </c>
      <c r="R172"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72" s="141">
        <f>IFERROR(Table2[[#This Row],[Pourcentage subventionné]]*(Table2[[#This Row],[Prix unitaire (CHF)]]+VLOOKUP(Table2[[#This Row],[Catégorie de produit]], Alle_Förderbeiträge, 4,FALSE)),0)</f>
        <v>0</v>
      </c>
      <c r="T172" s="142">
        <f>IFERROR(ROUNDDOWN(IF(AND(K172="",Table2[[#This Row],[Catégorie de produit]]&lt;&gt;0),HinterlegteWerte!$J$2,
IF(K172&lt;=DATE(2021,12,31), VLOOKUP(C172,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72" s="142">
        <f t="shared" si="8"/>
        <v>0</v>
      </c>
      <c r="V172" s="142">
        <f t="shared" si="7"/>
        <v>0</v>
      </c>
    </row>
    <row r="173" spans="1:22" x14ac:dyDescent="0.25">
      <c r="A173" s="146" t="str">
        <f>IF($E173&lt;&gt;"",'2_Coordonnées_demandeur'!$B$4,"")</f>
        <v/>
      </c>
      <c r="B173" s="146" t="str">
        <f>IF($E173&lt;&gt;"",'2_Coordonnées_demandeur'!$B$5,"")</f>
        <v/>
      </c>
      <c r="C173" s="18"/>
      <c r="D173" s="18"/>
      <c r="E173" s="18"/>
      <c r="F173" s="18"/>
      <c r="G173" s="18"/>
      <c r="H173" s="18"/>
      <c r="I173" s="18"/>
      <c r="J173" s="20"/>
      <c r="K173" s="22"/>
      <c r="L173" s="20"/>
      <c r="M173" s="22"/>
      <c r="N173" s="20"/>
      <c r="O173" s="24"/>
      <c r="P173" s="26"/>
      <c r="Q173" s="140">
        <f>IF(Table2[[#This Row],[Taux de change]]=0, P173, P173*O173)</f>
        <v>0</v>
      </c>
      <c r="R173"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73" s="141">
        <f>IFERROR(Table2[[#This Row],[Pourcentage subventionné]]*(Table2[[#This Row],[Prix unitaire (CHF)]]+VLOOKUP(Table2[[#This Row],[Catégorie de produit]], Alle_Förderbeiträge, 4,FALSE)),0)</f>
        <v>0</v>
      </c>
      <c r="T173" s="142">
        <f>IFERROR(ROUNDDOWN(IF(AND(K173="",Table2[[#This Row],[Catégorie de produit]]&lt;&gt;0),HinterlegteWerte!$J$2,
IF(K173&lt;=DATE(2021,12,31), VLOOKUP(C173,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73" s="142">
        <f t="shared" si="8"/>
        <v>0</v>
      </c>
      <c r="V173" s="142">
        <f t="shared" si="7"/>
        <v>0</v>
      </c>
    </row>
    <row r="174" spans="1:22" x14ac:dyDescent="0.25">
      <c r="A174" s="146" t="str">
        <f>IF($E174&lt;&gt;"",'2_Coordonnées_demandeur'!$B$4,"")</f>
        <v/>
      </c>
      <c r="B174" s="146" t="str">
        <f>IF($E174&lt;&gt;"",'2_Coordonnées_demandeur'!$B$5,"")</f>
        <v/>
      </c>
      <c r="C174" s="18"/>
      <c r="D174" s="18"/>
      <c r="E174" s="18"/>
      <c r="F174" s="18"/>
      <c r="G174" s="18"/>
      <c r="H174" s="18"/>
      <c r="I174" s="18"/>
      <c r="J174" s="20"/>
      <c r="K174" s="22"/>
      <c r="L174" s="20"/>
      <c r="M174" s="22"/>
      <c r="N174" s="20"/>
      <c r="O174" s="24"/>
      <c r="P174" s="26"/>
      <c r="Q174" s="140">
        <f>IF(Table2[[#This Row],[Taux de change]]=0, P174, P174*O174)</f>
        <v>0</v>
      </c>
      <c r="R174"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74" s="141">
        <f>IFERROR(Table2[[#This Row],[Pourcentage subventionné]]*(Table2[[#This Row],[Prix unitaire (CHF)]]+VLOOKUP(Table2[[#This Row],[Catégorie de produit]], Alle_Förderbeiträge, 4,FALSE)),0)</f>
        <v>0</v>
      </c>
      <c r="T174" s="142">
        <f>IFERROR(ROUNDDOWN(IF(AND(K174="",Table2[[#This Row],[Catégorie de produit]]&lt;&gt;0),HinterlegteWerte!$J$2,
IF(K174&lt;=DATE(2021,12,31), VLOOKUP(C174,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74" s="142">
        <f t="shared" si="8"/>
        <v>0</v>
      </c>
      <c r="V174" s="142">
        <f t="shared" si="7"/>
        <v>0</v>
      </c>
    </row>
    <row r="175" spans="1:22" x14ac:dyDescent="0.25">
      <c r="A175" s="146" t="str">
        <f>IF($E175&lt;&gt;"",'2_Coordonnées_demandeur'!$B$4,"")</f>
        <v/>
      </c>
      <c r="B175" s="146" t="str">
        <f>IF($E175&lt;&gt;"",'2_Coordonnées_demandeur'!$B$5,"")</f>
        <v/>
      </c>
      <c r="C175" s="18"/>
      <c r="D175" s="18"/>
      <c r="E175" s="18"/>
      <c r="F175" s="18"/>
      <c r="G175" s="18"/>
      <c r="H175" s="18"/>
      <c r="I175" s="18"/>
      <c r="J175" s="20"/>
      <c r="K175" s="22"/>
      <c r="L175" s="20"/>
      <c r="M175" s="22"/>
      <c r="N175" s="20"/>
      <c r="O175" s="24"/>
      <c r="P175" s="26"/>
      <c r="Q175" s="140">
        <f>IF(Table2[[#This Row],[Taux de change]]=0, P175, P175*O175)</f>
        <v>0</v>
      </c>
      <c r="R175"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75" s="141">
        <f>IFERROR(Table2[[#This Row],[Pourcentage subventionné]]*(Table2[[#This Row],[Prix unitaire (CHF)]]+VLOOKUP(Table2[[#This Row],[Catégorie de produit]], Alle_Förderbeiträge, 4,FALSE)),0)</f>
        <v>0</v>
      </c>
      <c r="T175" s="142">
        <f>IFERROR(ROUNDDOWN(IF(AND(K175="",Table2[[#This Row],[Catégorie de produit]]&lt;&gt;0),HinterlegteWerte!$J$2,
IF(K175&lt;=DATE(2021,12,31), VLOOKUP(C175,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75" s="142">
        <f t="shared" si="8"/>
        <v>0</v>
      </c>
      <c r="V175" s="142">
        <f t="shared" si="7"/>
        <v>0</v>
      </c>
    </row>
    <row r="176" spans="1:22" x14ac:dyDescent="0.25">
      <c r="A176" s="146" t="str">
        <f>IF($E176&lt;&gt;"",'2_Coordonnées_demandeur'!$B$4,"")</f>
        <v/>
      </c>
      <c r="B176" s="146" t="str">
        <f>IF($E176&lt;&gt;"",'2_Coordonnées_demandeur'!$B$5,"")</f>
        <v/>
      </c>
      <c r="C176" s="18"/>
      <c r="D176" s="18"/>
      <c r="E176" s="18"/>
      <c r="F176" s="18"/>
      <c r="G176" s="18"/>
      <c r="H176" s="18"/>
      <c r="I176" s="18"/>
      <c r="J176" s="20"/>
      <c r="K176" s="22"/>
      <c r="L176" s="20"/>
      <c r="M176" s="22"/>
      <c r="N176" s="20"/>
      <c r="O176" s="24"/>
      <c r="P176" s="26"/>
      <c r="Q176" s="140">
        <f>IF(Table2[[#This Row],[Taux de change]]=0, P176, P176*O176)</f>
        <v>0</v>
      </c>
      <c r="R176"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76" s="141">
        <f>IFERROR(Table2[[#This Row],[Pourcentage subventionné]]*(Table2[[#This Row],[Prix unitaire (CHF)]]+VLOOKUP(Table2[[#This Row],[Catégorie de produit]], Alle_Förderbeiträge, 4,FALSE)),0)</f>
        <v>0</v>
      </c>
      <c r="T176" s="142">
        <f>IFERROR(ROUNDDOWN(IF(AND(K176="",Table2[[#This Row],[Catégorie de produit]]&lt;&gt;0),HinterlegteWerte!$J$2,
IF(K176&lt;=DATE(2021,12,31), VLOOKUP(C176,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76" s="142">
        <f t="shared" si="8"/>
        <v>0</v>
      </c>
      <c r="V176" s="142">
        <f t="shared" si="7"/>
        <v>0</v>
      </c>
    </row>
    <row r="177" spans="1:22" x14ac:dyDescent="0.25">
      <c r="A177" s="146" t="str">
        <f>IF($E177&lt;&gt;"",'2_Coordonnées_demandeur'!$B$4,"")</f>
        <v/>
      </c>
      <c r="B177" s="146" t="str">
        <f>IF($E177&lt;&gt;"",'2_Coordonnées_demandeur'!$B$5,"")</f>
        <v/>
      </c>
      <c r="C177" s="18"/>
      <c r="D177" s="18"/>
      <c r="E177" s="18"/>
      <c r="F177" s="18"/>
      <c r="G177" s="18"/>
      <c r="H177" s="18"/>
      <c r="I177" s="18"/>
      <c r="J177" s="20"/>
      <c r="K177" s="22"/>
      <c r="L177" s="20"/>
      <c r="M177" s="22"/>
      <c r="N177" s="20"/>
      <c r="O177" s="24"/>
      <c r="P177" s="26"/>
      <c r="Q177" s="140">
        <f>IF(Table2[[#This Row],[Taux de change]]=0, P177, P177*O177)</f>
        <v>0</v>
      </c>
      <c r="R177"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77" s="141">
        <f>IFERROR(Table2[[#This Row],[Pourcentage subventionné]]*(Table2[[#This Row],[Prix unitaire (CHF)]]+VLOOKUP(Table2[[#This Row],[Catégorie de produit]], Alle_Förderbeiträge, 4,FALSE)),0)</f>
        <v>0</v>
      </c>
      <c r="T177" s="142">
        <f>IFERROR(ROUNDDOWN(IF(AND(K177="",Table2[[#This Row],[Catégorie de produit]]&lt;&gt;0),HinterlegteWerte!$J$2,
IF(K177&lt;=DATE(2021,12,31), VLOOKUP(C177,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77" s="142">
        <f t="shared" si="8"/>
        <v>0</v>
      </c>
      <c r="V177" s="142">
        <f t="shared" si="7"/>
        <v>0</v>
      </c>
    </row>
    <row r="178" spans="1:22" x14ac:dyDescent="0.25">
      <c r="A178" s="146" t="str">
        <f>IF($E178&lt;&gt;"",'2_Coordonnées_demandeur'!$B$4,"")</f>
        <v/>
      </c>
      <c r="B178" s="146" t="str">
        <f>IF($E178&lt;&gt;"",'2_Coordonnées_demandeur'!$B$5,"")</f>
        <v/>
      </c>
      <c r="C178" s="18"/>
      <c r="D178" s="18"/>
      <c r="E178" s="18"/>
      <c r="F178" s="18"/>
      <c r="G178" s="18"/>
      <c r="H178" s="18"/>
      <c r="I178" s="18"/>
      <c r="J178" s="20"/>
      <c r="K178" s="22"/>
      <c r="L178" s="20"/>
      <c r="M178" s="22"/>
      <c r="N178" s="20"/>
      <c r="O178" s="24"/>
      <c r="P178" s="26"/>
      <c r="Q178" s="140">
        <f>IF(Table2[[#This Row],[Taux de change]]=0, P178, P178*O178)</f>
        <v>0</v>
      </c>
      <c r="R178"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78" s="141">
        <f>IFERROR(Table2[[#This Row],[Pourcentage subventionné]]*(Table2[[#This Row],[Prix unitaire (CHF)]]+VLOOKUP(Table2[[#This Row],[Catégorie de produit]], Alle_Förderbeiträge, 4,FALSE)),0)</f>
        <v>0</v>
      </c>
      <c r="T178" s="142">
        <f>IFERROR(ROUNDDOWN(IF(AND(K178="",Table2[[#This Row],[Catégorie de produit]]&lt;&gt;0),HinterlegteWerte!$J$2,
IF(K178&lt;=DATE(2021,12,31), VLOOKUP(C178,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78" s="142">
        <f t="shared" si="8"/>
        <v>0</v>
      </c>
      <c r="V178" s="142">
        <f t="shared" si="7"/>
        <v>0</v>
      </c>
    </row>
    <row r="179" spans="1:22" x14ac:dyDescent="0.25">
      <c r="A179" s="146" t="str">
        <f>IF($E179&lt;&gt;"",'2_Coordonnées_demandeur'!$B$4,"")</f>
        <v/>
      </c>
      <c r="B179" s="146" t="str">
        <f>IF($E179&lt;&gt;"",'2_Coordonnées_demandeur'!$B$5,"")</f>
        <v/>
      </c>
      <c r="C179" s="18"/>
      <c r="D179" s="18"/>
      <c r="E179" s="18"/>
      <c r="F179" s="18"/>
      <c r="G179" s="18"/>
      <c r="H179" s="18"/>
      <c r="I179" s="18"/>
      <c r="J179" s="20"/>
      <c r="K179" s="22"/>
      <c r="L179" s="20"/>
      <c r="M179" s="22"/>
      <c r="N179" s="20"/>
      <c r="O179" s="24"/>
      <c r="P179" s="26"/>
      <c r="Q179" s="140">
        <f>IF(Table2[[#This Row],[Taux de change]]=0, P179, P179*O179)</f>
        <v>0</v>
      </c>
      <c r="R179"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79" s="141">
        <f>IFERROR(Table2[[#This Row],[Pourcentage subventionné]]*(Table2[[#This Row],[Prix unitaire (CHF)]]+VLOOKUP(Table2[[#This Row],[Catégorie de produit]], Alle_Förderbeiträge, 4,FALSE)),0)</f>
        <v>0</v>
      </c>
      <c r="T179" s="142">
        <f>IFERROR(ROUNDDOWN(IF(AND(K179="",Table2[[#This Row],[Catégorie de produit]]&lt;&gt;0),HinterlegteWerte!$J$2,
IF(K179&lt;=DATE(2021,12,31), VLOOKUP(C179,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79" s="142">
        <f t="shared" si="8"/>
        <v>0</v>
      </c>
      <c r="V179" s="142">
        <f t="shared" si="7"/>
        <v>0</v>
      </c>
    </row>
    <row r="180" spans="1:22" x14ac:dyDescent="0.25">
      <c r="A180" s="146" t="str">
        <f>IF($E180&lt;&gt;"",'2_Coordonnées_demandeur'!$B$4,"")</f>
        <v/>
      </c>
      <c r="B180" s="146" t="str">
        <f>IF($E180&lt;&gt;"",'2_Coordonnées_demandeur'!$B$5,"")</f>
        <v/>
      </c>
      <c r="C180" s="18"/>
      <c r="D180" s="18"/>
      <c r="E180" s="18"/>
      <c r="F180" s="18"/>
      <c r="G180" s="18"/>
      <c r="H180" s="18"/>
      <c r="I180" s="18"/>
      <c r="J180" s="20"/>
      <c r="K180" s="22"/>
      <c r="L180" s="20"/>
      <c r="M180" s="22"/>
      <c r="N180" s="20"/>
      <c r="O180" s="24"/>
      <c r="P180" s="26"/>
      <c r="Q180" s="140">
        <f>IF(Table2[[#This Row],[Taux de change]]=0, P180, P180*O180)</f>
        <v>0</v>
      </c>
      <c r="R180"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80" s="141">
        <f>IFERROR(Table2[[#This Row],[Pourcentage subventionné]]*(Table2[[#This Row],[Prix unitaire (CHF)]]+VLOOKUP(Table2[[#This Row],[Catégorie de produit]], Alle_Förderbeiträge, 4,FALSE)),0)</f>
        <v>0</v>
      </c>
      <c r="T180" s="142">
        <f>IFERROR(ROUNDDOWN(IF(AND(K180="",Table2[[#This Row],[Catégorie de produit]]&lt;&gt;0),HinterlegteWerte!$J$2,
IF(K180&lt;=DATE(2021,12,31), VLOOKUP(C180,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80" s="142">
        <f t="shared" si="8"/>
        <v>0</v>
      </c>
      <c r="V180" s="142">
        <f t="shared" si="7"/>
        <v>0</v>
      </c>
    </row>
    <row r="181" spans="1:22" x14ac:dyDescent="0.25">
      <c r="A181" s="146" t="str">
        <f>IF($E181&lt;&gt;"",'2_Coordonnées_demandeur'!$B$4,"")</f>
        <v/>
      </c>
      <c r="B181" s="146" t="str">
        <f>IF($E181&lt;&gt;"",'2_Coordonnées_demandeur'!$B$5,"")</f>
        <v/>
      </c>
      <c r="C181" s="18"/>
      <c r="D181" s="18"/>
      <c r="E181" s="18"/>
      <c r="F181" s="18"/>
      <c r="G181" s="18"/>
      <c r="H181" s="18"/>
      <c r="I181" s="18"/>
      <c r="J181" s="20"/>
      <c r="K181" s="22"/>
      <c r="L181" s="20"/>
      <c r="M181" s="22"/>
      <c r="N181" s="20"/>
      <c r="O181" s="24"/>
      <c r="P181" s="26"/>
      <c r="Q181" s="140">
        <f>IF(Table2[[#This Row],[Taux de change]]=0, P181, P181*O181)</f>
        <v>0</v>
      </c>
      <c r="R181"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81" s="141">
        <f>IFERROR(Table2[[#This Row],[Pourcentage subventionné]]*(Table2[[#This Row],[Prix unitaire (CHF)]]+VLOOKUP(Table2[[#This Row],[Catégorie de produit]], Alle_Förderbeiträge, 4,FALSE)),0)</f>
        <v>0</v>
      </c>
      <c r="T181" s="142">
        <f>IFERROR(ROUNDDOWN(IF(AND(K181="",Table2[[#This Row],[Catégorie de produit]]&lt;&gt;0),HinterlegteWerte!$J$2,
IF(K181&lt;=DATE(2021,12,31), VLOOKUP(C181,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81" s="142">
        <f t="shared" si="8"/>
        <v>0</v>
      </c>
      <c r="V181" s="142">
        <f t="shared" si="7"/>
        <v>0</v>
      </c>
    </row>
    <row r="182" spans="1:22" x14ac:dyDescent="0.25">
      <c r="A182" s="146" t="str">
        <f>IF($E182&lt;&gt;"",'2_Coordonnées_demandeur'!$B$4,"")</f>
        <v/>
      </c>
      <c r="B182" s="146" t="str">
        <f>IF($E182&lt;&gt;"",'2_Coordonnées_demandeur'!$B$5,"")</f>
        <v/>
      </c>
      <c r="C182" s="18"/>
      <c r="D182" s="18"/>
      <c r="E182" s="18"/>
      <c r="F182" s="18"/>
      <c r="G182" s="18"/>
      <c r="H182" s="18"/>
      <c r="I182" s="18"/>
      <c r="J182" s="20"/>
      <c r="K182" s="22"/>
      <c r="L182" s="20"/>
      <c r="M182" s="22"/>
      <c r="N182" s="20"/>
      <c r="O182" s="24"/>
      <c r="P182" s="26"/>
      <c r="Q182" s="140">
        <f>IF(Table2[[#This Row],[Taux de change]]=0, P182, P182*O182)</f>
        <v>0</v>
      </c>
      <c r="R182"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82" s="141">
        <f>IFERROR(Table2[[#This Row],[Pourcentage subventionné]]*(Table2[[#This Row],[Prix unitaire (CHF)]]+VLOOKUP(Table2[[#This Row],[Catégorie de produit]], Alle_Förderbeiträge, 4,FALSE)),0)</f>
        <v>0</v>
      </c>
      <c r="T182" s="142">
        <f>IFERROR(ROUNDDOWN(IF(AND(K182="",Table2[[#This Row],[Catégorie de produit]]&lt;&gt;0),HinterlegteWerte!$J$2,
IF(K182&lt;=DATE(2021,12,31), VLOOKUP(C182,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82" s="142">
        <f t="shared" si="8"/>
        <v>0</v>
      </c>
      <c r="V182" s="142">
        <f t="shared" si="7"/>
        <v>0</v>
      </c>
    </row>
    <row r="183" spans="1:22" x14ac:dyDescent="0.25">
      <c r="A183" s="146" t="str">
        <f>IF($E183&lt;&gt;"",'2_Coordonnées_demandeur'!$B$4,"")</f>
        <v/>
      </c>
      <c r="B183" s="146" t="str">
        <f>IF($E183&lt;&gt;"",'2_Coordonnées_demandeur'!$B$5,"")</f>
        <v/>
      </c>
      <c r="C183" s="18"/>
      <c r="D183" s="18"/>
      <c r="E183" s="18"/>
      <c r="F183" s="18"/>
      <c r="G183" s="18"/>
      <c r="H183" s="18"/>
      <c r="I183" s="18"/>
      <c r="J183" s="20"/>
      <c r="K183" s="22"/>
      <c r="L183" s="20"/>
      <c r="M183" s="22"/>
      <c r="N183" s="20"/>
      <c r="O183" s="24"/>
      <c r="P183" s="26"/>
      <c r="Q183" s="140">
        <f>IF(Table2[[#This Row],[Taux de change]]=0, P183, P183*O183)</f>
        <v>0</v>
      </c>
      <c r="R183"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83" s="141">
        <f>IFERROR(Table2[[#This Row],[Pourcentage subventionné]]*(Table2[[#This Row],[Prix unitaire (CHF)]]+VLOOKUP(Table2[[#This Row],[Catégorie de produit]], Alle_Förderbeiträge, 4,FALSE)),0)</f>
        <v>0</v>
      </c>
      <c r="T183" s="142">
        <f>IFERROR(ROUNDDOWN(IF(AND(K183="",Table2[[#This Row],[Catégorie de produit]]&lt;&gt;0),HinterlegteWerte!$J$2,
IF(K183&lt;=DATE(2021,12,31), VLOOKUP(C183,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83" s="142">
        <f t="shared" ref="U183:U214" si="9">MIN(T183,S183)</f>
        <v>0</v>
      </c>
      <c r="V183" s="142">
        <f t="shared" si="7"/>
        <v>0</v>
      </c>
    </row>
    <row r="184" spans="1:22" x14ac:dyDescent="0.25">
      <c r="A184" s="146" t="str">
        <f>IF($E184&lt;&gt;"",'2_Coordonnées_demandeur'!$B$4,"")</f>
        <v/>
      </c>
      <c r="B184" s="146" t="str">
        <f>IF($E184&lt;&gt;"",'2_Coordonnées_demandeur'!$B$5,"")</f>
        <v/>
      </c>
      <c r="C184" s="18"/>
      <c r="D184" s="18"/>
      <c r="E184" s="18"/>
      <c r="F184" s="18"/>
      <c r="G184" s="18"/>
      <c r="H184" s="18"/>
      <c r="I184" s="18"/>
      <c r="J184" s="20"/>
      <c r="K184" s="22"/>
      <c r="L184" s="20"/>
      <c r="M184" s="22"/>
      <c r="N184" s="20"/>
      <c r="O184" s="24"/>
      <c r="P184" s="26"/>
      <c r="Q184" s="140">
        <f>IF(Table2[[#This Row],[Taux de change]]=0, P184, P184*O184)</f>
        <v>0</v>
      </c>
      <c r="R184"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84" s="141">
        <f>IFERROR(Table2[[#This Row],[Pourcentage subventionné]]*(Table2[[#This Row],[Prix unitaire (CHF)]]+VLOOKUP(Table2[[#This Row],[Catégorie de produit]], Alle_Förderbeiträge, 4,FALSE)),0)</f>
        <v>0</v>
      </c>
      <c r="T184" s="142">
        <f>IFERROR(ROUNDDOWN(IF(AND(K184="",Table2[[#This Row],[Catégorie de produit]]&lt;&gt;0),HinterlegteWerte!$J$2,
IF(K184&lt;=DATE(2021,12,31), VLOOKUP(C184,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84" s="142">
        <f t="shared" si="9"/>
        <v>0</v>
      </c>
      <c r="V184" s="142">
        <f t="shared" si="7"/>
        <v>0</v>
      </c>
    </row>
    <row r="185" spans="1:22" x14ac:dyDescent="0.25">
      <c r="A185" s="146" t="str">
        <f>IF($E185&lt;&gt;"",'2_Coordonnées_demandeur'!$B$4,"")</f>
        <v/>
      </c>
      <c r="B185" s="146" t="str">
        <f>IF($E185&lt;&gt;"",'2_Coordonnées_demandeur'!$B$5,"")</f>
        <v/>
      </c>
      <c r="C185" s="18"/>
      <c r="D185" s="18"/>
      <c r="E185" s="18"/>
      <c r="F185" s="18"/>
      <c r="G185" s="18"/>
      <c r="H185" s="18"/>
      <c r="I185" s="18"/>
      <c r="J185" s="20"/>
      <c r="K185" s="22"/>
      <c r="L185" s="20"/>
      <c r="M185" s="22"/>
      <c r="N185" s="20"/>
      <c r="O185" s="24"/>
      <c r="P185" s="26"/>
      <c r="Q185" s="140">
        <f>IF(Table2[[#This Row],[Taux de change]]=0, P185, P185*O185)</f>
        <v>0</v>
      </c>
      <c r="R185"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85" s="141">
        <f>IFERROR(Table2[[#This Row],[Pourcentage subventionné]]*(Table2[[#This Row],[Prix unitaire (CHF)]]+VLOOKUP(Table2[[#This Row],[Catégorie de produit]], Alle_Förderbeiträge, 4,FALSE)),0)</f>
        <v>0</v>
      </c>
      <c r="T185" s="142">
        <f>IFERROR(ROUNDDOWN(IF(AND(K185="",Table2[[#This Row],[Catégorie de produit]]&lt;&gt;0),HinterlegteWerte!$J$2,
IF(K185&lt;=DATE(2021,12,31), VLOOKUP(C185,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85" s="142">
        <f t="shared" si="9"/>
        <v>0</v>
      </c>
      <c r="V185" s="142">
        <f t="shared" si="7"/>
        <v>0</v>
      </c>
    </row>
    <row r="186" spans="1:22" x14ac:dyDescent="0.25">
      <c r="A186" s="146" t="str">
        <f>IF($E186&lt;&gt;"",'2_Coordonnées_demandeur'!$B$4,"")</f>
        <v/>
      </c>
      <c r="B186" s="146" t="str">
        <f>IF($E186&lt;&gt;"",'2_Coordonnées_demandeur'!$B$5,"")</f>
        <v/>
      </c>
      <c r="C186" s="18"/>
      <c r="D186" s="18"/>
      <c r="E186" s="18"/>
      <c r="F186" s="18"/>
      <c r="G186" s="18"/>
      <c r="H186" s="18"/>
      <c r="I186" s="18"/>
      <c r="J186" s="20"/>
      <c r="K186" s="22"/>
      <c r="L186" s="20"/>
      <c r="M186" s="22"/>
      <c r="N186" s="20"/>
      <c r="O186" s="24"/>
      <c r="P186" s="26"/>
      <c r="Q186" s="140">
        <f>IF(Table2[[#This Row],[Taux de change]]=0, P186, P186*O186)</f>
        <v>0</v>
      </c>
      <c r="R186"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86" s="141">
        <f>IFERROR(Table2[[#This Row],[Pourcentage subventionné]]*(Table2[[#This Row],[Prix unitaire (CHF)]]+VLOOKUP(Table2[[#This Row],[Catégorie de produit]], Alle_Förderbeiträge, 4,FALSE)),0)</f>
        <v>0</v>
      </c>
      <c r="T186" s="142">
        <f>IFERROR(ROUNDDOWN(IF(AND(K186="",Table2[[#This Row],[Catégorie de produit]]&lt;&gt;0),HinterlegteWerte!$J$2,
IF(K186&lt;=DATE(2021,12,31), VLOOKUP(C186,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86" s="142">
        <f t="shared" si="9"/>
        <v>0</v>
      </c>
      <c r="V186" s="142">
        <f t="shared" si="7"/>
        <v>0</v>
      </c>
    </row>
    <row r="187" spans="1:22" x14ac:dyDescent="0.25">
      <c r="A187" s="146" t="str">
        <f>IF($E187&lt;&gt;"",'2_Coordonnées_demandeur'!$B$4,"")</f>
        <v/>
      </c>
      <c r="B187" s="146" t="str">
        <f>IF($E187&lt;&gt;"",'2_Coordonnées_demandeur'!$B$5,"")</f>
        <v/>
      </c>
      <c r="C187" s="18"/>
      <c r="D187" s="18"/>
      <c r="E187" s="18"/>
      <c r="F187" s="18"/>
      <c r="G187" s="18"/>
      <c r="H187" s="18"/>
      <c r="I187" s="18"/>
      <c r="J187" s="20"/>
      <c r="K187" s="22"/>
      <c r="L187" s="20"/>
      <c r="M187" s="22"/>
      <c r="N187" s="20"/>
      <c r="O187" s="24"/>
      <c r="P187" s="26"/>
      <c r="Q187" s="140">
        <f>IF(Table2[[#This Row],[Taux de change]]=0, P187, P187*O187)</f>
        <v>0</v>
      </c>
      <c r="R187"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87" s="141">
        <f>IFERROR(Table2[[#This Row],[Pourcentage subventionné]]*(Table2[[#This Row],[Prix unitaire (CHF)]]+VLOOKUP(Table2[[#This Row],[Catégorie de produit]], Alle_Förderbeiträge, 4,FALSE)),0)</f>
        <v>0</v>
      </c>
      <c r="T187" s="142">
        <f>IFERROR(ROUNDDOWN(IF(AND(K187="",Table2[[#This Row],[Catégorie de produit]]&lt;&gt;0),HinterlegteWerte!$J$2,
IF(K187&lt;=DATE(2021,12,31), VLOOKUP(C187,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87" s="142">
        <f t="shared" si="9"/>
        <v>0</v>
      </c>
      <c r="V187" s="142">
        <f t="shared" si="7"/>
        <v>0</v>
      </c>
    </row>
    <row r="188" spans="1:22" x14ac:dyDescent="0.25">
      <c r="A188" s="146" t="str">
        <f>IF($E188&lt;&gt;"",'2_Coordonnées_demandeur'!$B$4,"")</f>
        <v/>
      </c>
      <c r="B188" s="146" t="str">
        <f>IF($E188&lt;&gt;"",'2_Coordonnées_demandeur'!$B$5,"")</f>
        <v/>
      </c>
      <c r="C188" s="18"/>
      <c r="D188" s="18"/>
      <c r="E188" s="18"/>
      <c r="F188" s="18"/>
      <c r="G188" s="18"/>
      <c r="H188" s="18"/>
      <c r="I188" s="18"/>
      <c r="J188" s="20"/>
      <c r="K188" s="22"/>
      <c r="L188" s="20"/>
      <c r="M188" s="22"/>
      <c r="N188" s="20"/>
      <c r="O188" s="24"/>
      <c r="P188" s="26"/>
      <c r="Q188" s="140">
        <f>IF(Table2[[#This Row],[Taux de change]]=0, P188, P188*O188)</f>
        <v>0</v>
      </c>
      <c r="R188"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88" s="141">
        <f>IFERROR(Table2[[#This Row],[Pourcentage subventionné]]*(Table2[[#This Row],[Prix unitaire (CHF)]]+VLOOKUP(Table2[[#This Row],[Catégorie de produit]], Alle_Förderbeiträge, 4,FALSE)),0)</f>
        <v>0</v>
      </c>
      <c r="T188" s="142">
        <f>IFERROR(ROUNDDOWN(IF(AND(K188="",Table2[[#This Row],[Catégorie de produit]]&lt;&gt;0),HinterlegteWerte!$J$2,
IF(K188&lt;=DATE(2021,12,31), VLOOKUP(C188,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88" s="142">
        <f t="shared" si="9"/>
        <v>0</v>
      </c>
      <c r="V188" s="142">
        <f t="shared" si="7"/>
        <v>0</v>
      </c>
    </row>
    <row r="189" spans="1:22" x14ac:dyDescent="0.25">
      <c r="A189" s="146" t="str">
        <f>IF($E189&lt;&gt;"",'2_Coordonnées_demandeur'!$B$4,"")</f>
        <v/>
      </c>
      <c r="B189" s="146" t="str">
        <f>IF($E189&lt;&gt;"",'2_Coordonnées_demandeur'!$B$5,"")</f>
        <v/>
      </c>
      <c r="C189" s="18"/>
      <c r="D189" s="18"/>
      <c r="E189" s="18"/>
      <c r="F189" s="18"/>
      <c r="G189" s="18"/>
      <c r="H189" s="18"/>
      <c r="I189" s="18"/>
      <c r="J189" s="20"/>
      <c r="K189" s="22"/>
      <c r="L189" s="20"/>
      <c r="M189" s="22"/>
      <c r="N189" s="20"/>
      <c r="O189" s="24"/>
      <c r="P189" s="26"/>
      <c r="Q189" s="140">
        <f>IF(Table2[[#This Row],[Taux de change]]=0, P189, P189*O189)</f>
        <v>0</v>
      </c>
      <c r="R189"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89" s="141">
        <f>IFERROR(Table2[[#This Row],[Pourcentage subventionné]]*(Table2[[#This Row],[Prix unitaire (CHF)]]+VLOOKUP(Table2[[#This Row],[Catégorie de produit]], Alle_Förderbeiträge, 4,FALSE)),0)</f>
        <v>0</v>
      </c>
      <c r="T189" s="142">
        <f>IFERROR(ROUNDDOWN(IF(AND(K189="",Table2[[#This Row],[Catégorie de produit]]&lt;&gt;0),HinterlegteWerte!$J$2,
IF(K189&lt;=DATE(2021,12,31), VLOOKUP(C189,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89" s="142">
        <f t="shared" si="9"/>
        <v>0</v>
      </c>
      <c r="V189" s="142">
        <f t="shared" si="7"/>
        <v>0</v>
      </c>
    </row>
    <row r="190" spans="1:22" x14ac:dyDescent="0.25">
      <c r="A190" s="146" t="str">
        <f>IF($E190&lt;&gt;"",'2_Coordonnées_demandeur'!$B$4,"")</f>
        <v/>
      </c>
      <c r="B190" s="146" t="str">
        <f>IF($E190&lt;&gt;"",'2_Coordonnées_demandeur'!$B$5,"")</f>
        <v/>
      </c>
      <c r="C190" s="18"/>
      <c r="D190" s="18"/>
      <c r="E190" s="18"/>
      <c r="F190" s="18"/>
      <c r="G190" s="18"/>
      <c r="H190" s="18"/>
      <c r="I190" s="18"/>
      <c r="J190" s="20"/>
      <c r="K190" s="22"/>
      <c r="L190" s="20"/>
      <c r="M190" s="22"/>
      <c r="N190" s="20"/>
      <c r="O190" s="24"/>
      <c r="P190" s="26"/>
      <c r="Q190" s="140">
        <f>IF(Table2[[#This Row],[Taux de change]]=0, P190, P190*O190)</f>
        <v>0</v>
      </c>
      <c r="R190"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90" s="141">
        <f>IFERROR(Table2[[#This Row],[Pourcentage subventionné]]*(Table2[[#This Row],[Prix unitaire (CHF)]]+VLOOKUP(Table2[[#This Row],[Catégorie de produit]], Alle_Förderbeiträge, 4,FALSE)),0)</f>
        <v>0</v>
      </c>
      <c r="T190" s="142">
        <f>IFERROR(ROUNDDOWN(IF(AND(K190="",Table2[[#This Row],[Catégorie de produit]]&lt;&gt;0),HinterlegteWerte!$J$2,
IF(K190&lt;=DATE(2021,12,31), VLOOKUP(C190,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90" s="142">
        <f t="shared" si="9"/>
        <v>0</v>
      </c>
      <c r="V190" s="142">
        <f t="shared" si="7"/>
        <v>0</v>
      </c>
    </row>
    <row r="191" spans="1:22" x14ac:dyDescent="0.25">
      <c r="A191" s="146" t="str">
        <f>IF($E191&lt;&gt;"",'2_Coordonnées_demandeur'!$B$4,"")</f>
        <v/>
      </c>
      <c r="B191" s="146" t="str">
        <f>IF($E191&lt;&gt;"",'2_Coordonnées_demandeur'!$B$5,"")</f>
        <v/>
      </c>
      <c r="C191" s="18"/>
      <c r="D191" s="18"/>
      <c r="E191" s="18"/>
      <c r="F191" s="18"/>
      <c r="G191" s="18"/>
      <c r="H191" s="18"/>
      <c r="I191" s="18"/>
      <c r="J191" s="20"/>
      <c r="K191" s="22"/>
      <c r="L191" s="20"/>
      <c r="M191" s="22"/>
      <c r="N191" s="20"/>
      <c r="O191" s="24"/>
      <c r="P191" s="26"/>
      <c r="Q191" s="140">
        <f>IF(Table2[[#This Row],[Taux de change]]=0, P191, P191*O191)</f>
        <v>0</v>
      </c>
      <c r="R191"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91" s="141">
        <f>IFERROR(Table2[[#This Row],[Pourcentage subventionné]]*(Table2[[#This Row],[Prix unitaire (CHF)]]+VLOOKUP(Table2[[#This Row],[Catégorie de produit]], Alle_Förderbeiträge, 4,FALSE)),0)</f>
        <v>0</v>
      </c>
      <c r="T191" s="142">
        <f>IFERROR(ROUNDDOWN(IF(AND(K191="",Table2[[#This Row],[Catégorie de produit]]&lt;&gt;0),HinterlegteWerte!$J$2,
IF(K191&lt;=DATE(2021,12,31), VLOOKUP(C191,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91" s="142">
        <f t="shared" si="9"/>
        <v>0</v>
      </c>
      <c r="V191" s="142">
        <f t="shared" si="7"/>
        <v>0</v>
      </c>
    </row>
    <row r="192" spans="1:22" x14ac:dyDescent="0.25">
      <c r="A192" s="146" t="str">
        <f>IF($E192&lt;&gt;"",'2_Coordonnées_demandeur'!$B$4,"")</f>
        <v/>
      </c>
      <c r="B192" s="146" t="str">
        <f>IF($E192&lt;&gt;"",'2_Coordonnées_demandeur'!$B$5,"")</f>
        <v/>
      </c>
      <c r="C192" s="18"/>
      <c r="D192" s="18"/>
      <c r="E192" s="18"/>
      <c r="F192" s="18"/>
      <c r="G192" s="18"/>
      <c r="H192" s="18"/>
      <c r="I192" s="18"/>
      <c r="J192" s="20"/>
      <c r="K192" s="22"/>
      <c r="L192" s="20"/>
      <c r="M192" s="22"/>
      <c r="N192" s="20"/>
      <c r="O192" s="24"/>
      <c r="P192" s="26"/>
      <c r="Q192" s="140">
        <f>IF(Table2[[#This Row],[Taux de change]]=0, P192, P192*O192)</f>
        <v>0</v>
      </c>
      <c r="R192"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92" s="141">
        <f>IFERROR(Table2[[#This Row],[Pourcentage subventionné]]*(Table2[[#This Row],[Prix unitaire (CHF)]]+VLOOKUP(Table2[[#This Row],[Catégorie de produit]], Alle_Förderbeiträge, 4,FALSE)),0)</f>
        <v>0</v>
      </c>
      <c r="T192" s="142">
        <f>IFERROR(ROUNDDOWN(IF(AND(K192="",Table2[[#This Row],[Catégorie de produit]]&lt;&gt;0),HinterlegteWerte!$J$2,
IF(K192&lt;=DATE(2021,12,31), VLOOKUP(C192,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92" s="142">
        <f t="shared" si="9"/>
        <v>0</v>
      </c>
      <c r="V192" s="142">
        <f t="shared" si="7"/>
        <v>0</v>
      </c>
    </row>
    <row r="193" spans="1:22" x14ac:dyDescent="0.25">
      <c r="A193" s="146" t="str">
        <f>IF($E193&lt;&gt;"",'2_Coordonnées_demandeur'!$B$4,"")</f>
        <v/>
      </c>
      <c r="B193" s="146" t="str">
        <f>IF($E193&lt;&gt;"",'2_Coordonnées_demandeur'!$B$5,"")</f>
        <v/>
      </c>
      <c r="C193" s="18"/>
      <c r="D193" s="18"/>
      <c r="E193" s="18"/>
      <c r="F193" s="18"/>
      <c r="G193" s="18"/>
      <c r="H193" s="18"/>
      <c r="I193" s="18"/>
      <c r="J193" s="20"/>
      <c r="K193" s="22"/>
      <c r="L193" s="20"/>
      <c r="M193" s="22"/>
      <c r="N193" s="20"/>
      <c r="O193" s="24"/>
      <c r="P193" s="26"/>
      <c r="Q193" s="140">
        <f>IF(Table2[[#This Row],[Taux de change]]=0, P193, P193*O193)</f>
        <v>0</v>
      </c>
      <c r="R193"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93" s="141">
        <f>IFERROR(Table2[[#This Row],[Pourcentage subventionné]]*(Table2[[#This Row],[Prix unitaire (CHF)]]+VLOOKUP(Table2[[#This Row],[Catégorie de produit]], Alle_Förderbeiträge, 4,FALSE)),0)</f>
        <v>0</v>
      </c>
      <c r="T193" s="142">
        <f>IFERROR(ROUNDDOWN(IF(AND(K193="",Table2[[#This Row],[Catégorie de produit]]&lt;&gt;0),HinterlegteWerte!$J$2,
IF(K193&lt;=DATE(2021,12,31), VLOOKUP(C193,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93" s="142">
        <f t="shared" si="9"/>
        <v>0</v>
      </c>
      <c r="V193" s="142">
        <f t="shared" si="7"/>
        <v>0</v>
      </c>
    </row>
    <row r="194" spans="1:22" x14ac:dyDescent="0.25">
      <c r="A194" s="146" t="str">
        <f>IF($E194&lt;&gt;"",'2_Coordonnées_demandeur'!$B$4,"")</f>
        <v/>
      </c>
      <c r="B194" s="146" t="str">
        <f>IF($E194&lt;&gt;"",'2_Coordonnées_demandeur'!$B$5,"")</f>
        <v/>
      </c>
      <c r="C194" s="18"/>
      <c r="D194" s="18"/>
      <c r="E194" s="18"/>
      <c r="F194" s="18"/>
      <c r="G194" s="18"/>
      <c r="H194" s="18"/>
      <c r="I194" s="18"/>
      <c r="J194" s="20"/>
      <c r="K194" s="22"/>
      <c r="L194" s="20"/>
      <c r="M194" s="22"/>
      <c r="N194" s="20"/>
      <c r="O194" s="24"/>
      <c r="P194" s="26"/>
      <c r="Q194" s="140">
        <f>IF(Table2[[#This Row],[Taux de change]]=0, P194, P194*O194)</f>
        <v>0</v>
      </c>
      <c r="R194"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94" s="141">
        <f>IFERROR(Table2[[#This Row],[Pourcentage subventionné]]*(Table2[[#This Row],[Prix unitaire (CHF)]]+VLOOKUP(Table2[[#This Row],[Catégorie de produit]], Alle_Förderbeiträge, 4,FALSE)),0)</f>
        <v>0</v>
      </c>
      <c r="T194" s="142">
        <f>IFERROR(ROUNDDOWN(IF(AND(K194="",Table2[[#This Row],[Catégorie de produit]]&lt;&gt;0),HinterlegteWerte!$J$2,
IF(K194&lt;=DATE(2021,12,31), VLOOKUP(C194,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94" s="142">
        <f t="shared" si="9"/>
        <v>0</v>
      </c>
      <c r="V194" s="142">
        <f t="shared" si="7"/>
        <v>0</v>
      </c>
    </row>
    <row r="195" spans="1:22" x14ac:dyDescent="0.25">
      <c r="A195" s="146" t="str">
        <f>IF($E195&lt;&gt;"",'2_Coordonnées_demandeur'!$B$4,"")</f>
        <v/>
      </c>
      <c r="B195" s="146" t="str">
        <f>IF($E195&lt;&gt;"",'2_Coordonnées_demandeur'!$B$5,"")</f>
        <v/>
      </c>
      <c r="C195" s="18"/>
      <c r="D195" s="18"/>
      <c r="E195" s="18"/>
      <c r="F195" s="18"/>
      <c r="G195" s="18"/>
      <c r="H195" s="18"/>
      <c r="I195" s="18"/>
      <c r="J195" s="20"/>
      <c r="K195" s="22"/>
      <c r="L195" s="20"/>
      <c r="M195" s="22"/>
      <c r="N195" s="20"/>
      <c r="O195" s="24"/>
      <c r="P195" s="26"/>
      <c r="Q195" s="140">
        <f>IF(Table2[[#This Row],[Taux de change]]=0, P195, P195*O195)</f>
        <v>0</v>
      </c>
      <c r="R195"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95" s="141">
        <f>IFERROR(Table2[[#This Row],[Pourcentage subventionné]]*(Table2[[#This Row],[Prix unitaire (CHF)]]+VLOOKUP(Table2[[#This Row],[Catégorie de produit]], Alle_Förderbeiträge, 4,FALSE)),0)</f>
        <v>0</v>
      </c>
      <c r="T195" s="142">
        <f>IFERROR(ROUNDDOWN(IF(AND(K195="",Table2[[#This Row],[Catégorie de produit]]&lt;&gt;0),HinterlegteWerte!$J$2,
IF(K195&lt;=DATE(2021,12,31), VLOOKUP(C195,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95" s="142">
        <f t="shared" si="9"/>
        <v>0</v>
      </c>
      <c r="V195" s="142">
        <f t="shared" si="7"/>
        <v>0</v>
      </c>
    </row>
    <row r="196" spans="1:22" x14ac:dyDescent="0.25">
      <c r="A196" s="146" t="str">
        <f>IF($E196&lt;&gt;"",'2_Coordonnées_demandeur'!$B$4,"")</f>
        <v/>
      </c>
      <c r="B196" s="146" t="str">
        <f>IF($E196&lt;&gt;"",'2_Coordonnées_demandeur'!$B$5,"")</f>
        <v/>
      </c>
      <c r="C196" s="18"/>
      <c r="D196" s="18"/>
      <c r="E196" s="18"/>
      <c r="F196" s="18"/>
      <c r="G196" s="18"/>
      <c r="H196" s="18"/>
      <c r="I196" s="18"/>
      <c r="J196" s="20"/>
      <c r="K196" s="22"/>
      <c r="L196" s="20"/>
      <c r="M196" s="22"/>
      <c r="N196" s="20"/>
      <c r="O196" s="24"/>
      <c r="P196" s="26"/>
      <c r="Q196" s="140">
        <f>IF(Table2[[#This Row],[Taux de change]]=0, P196, P196*O196)</f>
        <v>0</v>
      </c>
      <c r="R196"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96" s="141">
        <f>IFERROR(Table2[[#This Row],[Pourcentage subventionné]]*(Table2[[#This Row],[Prix unitaire (CHF)]]+VLOOKUP(Table2[[#This Row],[Catégorie de produit]], Alle_Förderbeiträge, 4,FALSE)),0)</f>
        <v>0</v>
      </c>
      <c r="T196" s="142">
        <f>IFERROR(ROUNDDOWN(IF(AND(K196="",Table2[[#This Row],[Catégorie de produit]]&lt;&gt;0),HinterlegteWerte!$J$2,
IF(K196&lt;=DATE(2021,12,31), VLOOKUP(C196,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96" s="142">
        <f t="shared" si="9"/>
        <v>0</v>
      </c>
      <c r="V196" s="142">
        <f t="shared" si="7"/>
        <v>0</v>
      </c>
    </row>
    <row r="197" spans="1:22" x14ac:dyDescent="0.25">
      <c r="A197" s="146" t="str">
        <f>IF($E197&lt;&gt;"",'2_Coordonnées_demandeur'!$B$4,"")</f>
        <v/>
      </c>
      <c r="B197" s="146" t="str">
        <f>IF($E197&lt;&gt;"",'2_Coordonnées_demandeur'!$B$5,"")</f>
        <v/>
      </c>
      <c r="C197" s="18"/>
      <c r="D197" s="18"/>
      <c r="E197" s="18"/>
      <c r="F197" s="18"/>
      <c r="G197" s="18"/>
      <c r="H197" s="18"/>
      <c r="I197" s="18"/>
      <c r="J197" s="20"/>
      <c r="K197" s="22"/>
      <c r="L197" s="20"/>
      <c r="M197" s="22"/>
      <c r="N197" s="20"/>
      <c r="O197" s="24"/>
      <c r="P197" s="26"/>
      <c r="Q197" s="140">
        <f>IF(Table2[[#This Row],[Taux de change]]=0, P197, P197*O197)</f>
        <v>0</v>
      </c>
      <c r="R197"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97" s="141">
        <f>IFERROR(Table2[[#This Row],[Pourcentage subventionné]]*(Table2[[#This Row],[Prix unitaire (CHF)]]+VLOOKUP(Table2[[#This Row],[Catégorie de produit]], Alle_Förderbeiträge, 4,FALSE)),0)</f>
        <v>0</v>
      </c>
      <c r="T197" s="142">
        <f>IFERROR(ROUNDDOWN(IF(AND(K197="",Table2[[#This Row],[Catégorie de produit]]&lt;&gt;0),HinterlegteWerte!$J$2,
IF(K197&lt;=DATE(2021,12,31), VLOOKUP(C197,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97" s="142">
        <f t="shared" si="9"/>
        <v>0</v>
      </c>
      <c r="V197" s="142">
        <f t="shared" si="7"/>
        <v>0</v>
      </c>
    </row>
    <row r="198" spans="1:22" x14ac:dyDescent="0.25">
      <c r="A198" s="146" t="str">
        <f>IF($E198&lt;&gt;"",'2_Coordonnées_demandeur'!$B$4,"")</f>
        <v/>
      </c>
      <c r="B198" s="146" t="str">
        <f>IF($E198&lt;&gt;"",'2_Coordonnées_demandeur'!$B$5,"")</f>
        <v/>
      </c>
      <c r="C198" s="18"/>
      <c r="D198" s="18"/>
      <c r="E198" s="18"/>
      <c r="F198" s="18"/>
      <c r="G198" s="18"/>
      <c r="H198" s="18"/>
      <c r="I198" s="18"/>
      <c r="J198" s="20"/>
      <c r="K198" s="22"/>
      <c r="L198" s="20"/>
      <c r="M198" s="22"/>
      <c r="N198" s="20"/>
      <c r="O198" s="24"/>
      <c r="P198" s="26"/>
      <c r="Q198" s="140">
        <f>IF(Table2[[#This Row],[Taux de change]]=0, P198, P198*O198)</f>
        <v>0</v>
      </c>
      <c r="R198"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98" s="141">
        <f>IFERROR(Table2[[#This Row],[Pourcentage subventionné]]*(Table2[[#This Row],[Prix unitaire (CHF)]]+VLOOKUP(Table2[[#This Row],[Catégorie de produit]], Alle_Förderbeiträge, 4,FALSE)),0)</f>
        <v>0</v>
      </c>
      <c r="T198" s="142">
        <f>IFERROR(ROUNDDOWN(IF(AND(K198="",Table2[[#This Row],[Catégorie de produit]]&lt;&gt;0),HinterlegteWerte!$J$2,
IF(K198&lt;=DATE(2021,12,31), VLOOKUP(C198,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98" s="142">
        <f t="shared" si="9"/>
        <v>0</v>
      </c>
      <c r="V198" s="142">
        <f t="shared" ref="V198:V220" si="10">U198*F198</f>
        <v>0</v>
      </c>
    </row>
    <row r="199" spans="1:22" x14ac:dyDescent="0.25">
      <c r="A199" s="146" t="str">
        <f>IF($E199&lt;&gt;"",'2_Coordonnées_demandeur'!$B$4,"")</f>
        <v/>
      </c>
      <c r="B199" s="146" t="str">
        <f>IF($E199&lt;&gt;"",'2_Coordonnées_demandeur'!$B$5,"")</f>
        <v/>
      </c>
      <c r="C199" s="18"/>
      <c r="D199" s="18"/>
      <c r="E199" s="18"/>
      <c r="F199" s="18"/>
      <c r="G199" s="18"/>
      <c r="H199" s="18"/>
      <c r="I199" s="18"/>
      <c r="J199" s="20"/>
      <c r="K199" s="22"/>
      <c r="L199" s="20"/>
      <c r="M199" s="22"/>
      <c r="N199" s="20"/>
      <c r="O199" s="24"/>
      <c r="P199" s="26"/>
      <c r="Q199" s="140">
        <f>IF(Table2[[#This Row],[Taux de change]]=0, P199, P199*O199)</f>
        <v>0</v>
      </c>
      <c r="R199"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199" s="141">
        <f>IFERROR(Table2[[#This Row],[Pourcentage subventionné]]*(Table2[[#This Row],[Prix unitaire (CHF)]]+VLOOKUP(Table2[[#This Row],[Catégorie de produit]], Alle_Förderbeiträge, 4,FALSE)),0)</f>
        <v>0</v>
      </c>
      <c r="T199" s="142">
        <f>IFERROR(ROUNDDOWN(IF(AND(K199="",Table2[[#This Row],[Catégorie de produit]]&lt;&gt;0),HinterlegteWerte!$J$2,
IF(K199&lt;=DATE(2021,12,31), VLOOKUP(C199,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199" s="142">
        <f t="shared" si="9"/>
        <v>0</v>
      </c>
      <c r="V199" s="142">
        <f t="shared" si="10"/>
        <v>0</v>
      </c>
    </row>
    <row r="200" spans="1:22" x14ac:dyDescent="0.25">
      <c r="A200" s="146" t="str">
        <f>IF($E200&lt;&gt;"",'2_Coordonnées_demandeur'!$B$4,"")</f>
        <v/>
      </c>
      <c r="B200" s="146" t="str">
        <f>IF($E200&lt;&gt;"",'2_Coordonnées_demandeur'!$B$5,"")</f>
        <v/>
      </c>
      <c r="C200" s="18"/>
      <c r="D200" s="18"/>
      <c r="E200" s="18"/>
      <c r="F200" s="18"/>
      <c r="G200" s="18"/>
      <c r="H200" s="18"/>
      <c r="I200" s="18"/>
      <c r="J200" s="20"/>
      <c r="K200" s="22"/>
      <c r="L200" s="20"/>
      <c r="M200" s="22"/>
      <c r="N200" s="20"/>
      <c r="O200" s="24"/>
      <c r="P200" s="26"/>
      <c r="Q200" s="140">
        <f>IF(Table2[[#This Row],[Taux de change]]=0, P200, P200*O200)</f>
        <v>0</v>
      </c>
      <c r="R200"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00" s="141">
        <f>IFERROR(Table2[[#This Row],[Pourcentage subventionné]]*(Table2[[#This Row],[Prix unitaire (CHF)]]+VLOOKUP(Table2[[#This Row],[Catégorie de produit]], Alle_Förderbeiträge, 4,FALSE)),0)</f>
        <v>0</v>
      </c>
      <c r="T200" s="142">
        <f>IFERROR(ROUNDDOWN(IF(AND(K200="",Table2[[#This Row],[Catégorie de produit]]&lt;&gt;0),HinterlegteWerte!$J$2,
IF(K200&lt;=DATE(2021,12,31), VLOOKUP(C200,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00" s="142">
        <f t="shared" si="9"/>
        <v>0</v>
      </c>
      <c r="V200" s="142">
        <f t="shared" si="10"/>
        <v>0</v>
      </c>
    </row>
    <row r="201" spans="1:22" x14ac:dyDescent="0.25">
      <c r="A201" s="146" t="str">
        <f>IF($E201&lt;&gt;"",'2_Coordonnées_demandeur'!$B$4,"")</f>
        <v/>
      </c>
      <c r="B201" s="146" t="str">
        <f>IF($E201&lt;&gt;"",'2_Coordonnées_demandeur'!$B$5,"")</f>
        <v/>
      </c>
      <c r="C201" s="18"/>
      <c r="D201" s="18"/>
      <c r="E201" s="18"/>
      <c r="F201" s="18"/>
      <c r="G201" s="18"/>
      <c r="H201" s="18"/>
      <c r="I201" s="18"/>
      <c r="J201" s="20"/>
      <c r="K201" s="22"/>
      <c r="L201" s="20"/>
      <c r="M201" s="22"/>
      <c r="N201" s="20"/>
      <c r="O201" s="24"/>
      <c r="P201" s="26"/>
      <c r="Q201" s="140">
        <f>IF(Table2[[#This Row],[Taux de change]]=0, P201, P201*O201)</f>
        <v>0</v>
      </c>
      <c r="R201"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01" s="141">
        <f>IFERROR(Table2[[#This Row],[Pourcentage subventionné]]*(Table2[[#This Row],[Prix unitaire (CHF)]]+VLOOKUP(Table2[[#This Row],[Catégorie de produit]], Alle_Förderbeiträge, 4,FALSE)),0)</f>
        <v>0</v>
      </c>
      <c r="T201" s="142">
        <f>IFERROR(ROUNDDOWN(IF(AND(K201="",Table2[[#This Row],[Catégorie de produit]]&lt;&gt;0),HinterlegteWerte!$J$2,
IF(K201&lt;=DATE(2021,12,31), VLOOKUP(C201,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01" s="142">
        <f t="shared" si="9"/>
        <v>0</v>
      </c>
      <c r="V201" s="142">
        <f t="shared" si="10"/>
        <v>0</v>
      </c>
    </row>
    <row r="202" spans="1:22" x14ac:dyDescent="0.25">
      <c r="A202" s="146" t="str">
        <f>IF($E202&lt;&gt;"",'2_Coordonnées_demandeur'!$B$4,"")</f>
        <v/>
      </c>
      <c r="B202" s="146" t="str">
        <f>IF($E202&lt;&gt;"",'2_Coordonnées_demandeur'!$B$5,"")</f>
        <v/>
      </c>
      <c r="C202" s="18"/>
      <c r="D202" s="18"/>
      <c r="E202" s="18"/>
      <c r="F202" s="18"/>
      <c r="G202" s="18"/>
      <c r="H202" s="18"/>
      <c r="I202" s="18"/>
      <c r="J202" s="20"/>
      <c r="K202" s="22"/>
      <c r="L202" s="20"/>
      <c r="M202" s="22"/>
      <c r="N202" s="20"/>
      <c r="O202" s="24"/>
      <c r="P202" s="26"/>
      <c r="Q202" s="140">
        <f>IF(Table2[[#This Row],[Taux de change]]=0, P202, P202*O202)</f>
        <v>0</v>
      </c>
      <c r="R202"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02" s="141">
        <f>IFERROR(Table2[[#This Row],[Pourcentage subventionné]]*(Table2[[#This Row],[Prix unitaire (CHF)]]+VLOOKUP(Table2[[#This Row],[Catégorie de produit]], Alle_Förderbeiträge, 4,FALSE)),0)</f>
        <v>0</v>
      </c>
      <c r="T202" s="142">
        <f>IFERROR(ROUNDDOWN(IF(AND(K202="",Table2[[#This Row],[Catégorie de produit]]&lt;&gt;0),HinterlegteWerte!$J$2,
IF(K202&lt;=DATE(2021,12,31), VLOOKUP(C202,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02" s="142">
        <f t="shared" si="9"/>
        <v>0</v>
      </c>
      <c r="V202" s="142">
        <f t="shared" si="10"/>
        <v>0</v>
      </c>
    </row>
    <row r="203" spans="1:22" x14ac:dyDescent="0.25">
      <c r="A203" s="146" t="str">
        <f>IF($E203&lt;&gt;"",'2_Coordonnées_demandeur'!$B$4,"")</f>
        <v/>
      </c>
      <c r="B203" s="146" t="str">
        <f>IF($E203&lt;&gt;"",'2_Coordonnées_demandeur'!$B$5,"")</f>
        <v/>
      </c>
      <c r="C203" s="18"/>
      <c r="D203" s="18"/>
      <c r="E203" s="18"/>
      <c r="F203" s="18"/>
      <c r="G203" s="18"/>
      <c r="H203" s="18"/>
      <c r="I203" s="18"/>
      <c r="J203" s="20"/>
      <c r="K203" s="22"/>
      <c r="L203" s="20"/>
      <c r="M203" s="22"/>
      <c r="N203" s="20"/>
      <c r="O203" s="24"/>
      <c r="P203" s="26"/>
      <c r="Q203" s="140">
        <f>IF(Table2[[#This Row],[Taux de change]]=0, P203, P203*O203)</f>
        <v>0</v>
      </c>
      <c r="R203"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03" s="141">
        <f>IFERROR(Table2[[#This Row],[Pourcentage subventionné]]*(Table2[[#This Row],[Prix unitaire (CHF)]]+VLOOKUP(Table2[[#This Row],[Catégorie de produit]], Alle_Förderbeiträge, 4,FALSE)),0)</f>
        <v>0</v>
      </c>
      <c r="T203" s="142">
        <f>IFERROR(ROUNDDOWN(IF(AND(K203="",Table2[[#This Row],[Catégorie de produit]]&lt;&gt;0),HinterlegteWerte!$J$2,
IF(K203&lt;=DATE(2021,12,31), VLOOKUP(C203,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03" s="142">
        <f t="shared" si="9"/>
        <v>0</v>
      </c>
      <c r="V203" s="142">
        <f t="shared" si="10"/>
        <v>0</v>
      </c>
    </row>
    <row r="204" spans="1:22" x14ac:dyDescent="0.25">
      <c r="A204" s="146" t="str">
        <f>IF($E204&lt;&gt;"",'2_Coordonnées_demandeur'!$B$4,"")</f>
        <v/>
      </c>
      <c r="B204" s="146" t="str">
        <f>IF($E204&lt;&gt;"",'2_Coordonnées_demandeur'!$B$5,"")</f>
        <v/>
      </c>
      <c r="C204" s="18"/>
      <c r="D204" s="18"/>
      <c r="E204" s="18"/>
      <c r="F204" s="18"/>
      <c r="G204" s="18"/>
      <c r="H204" s="18"/>
      <c r="I204" s="18"/>
      <c r="J204" s="20"/>
      <c r="K204" s="22"/>
      <c r="L204" s="20"/>
      <c r="M204" s="22"/>
      <c r="N204" s="20"/>
      <c r="O204" s="24"/>
      <c r="P204" s="26"/>
      <c r="Q204" s="140">
        <f>IF(Table2[[#This Row],[Taux de change]]=0, P204, P204*O204)</f>
        <v>0</v>
      </c>
      <c r="R204"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04" s="141">
        <f>IFERROR(Table2[[#This Row],[Pourcentage subventionné]]*(Table2[[#This Row],[Prix unitaire (CHF)]]+VLOOKUP(Table2[[#This Row],[Catégorie de produit]], Alle_Förderbeiträge, 4,FALSE)),0)</f>
        <v>0</v>
      </c>
      <c r="T204" s="142">
        <f>IFERROR(ROUNDDOWN(IF(AND(K204="",Table2[[#This Row],[Catégorie de produit]]&lt;&gt;0),HinterlegteWerte!$J$2,
IF(K204&lt;=DATE(2021,12,31), VLOOKUP(C204,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04" s="142">
        <f t="shared" si="9"/>
        <v>0</v>
      </c>
      <c r="V204" s="142">
        <f t="shared" si="10"/>
        <v>0</v>
      </c>
    </row>
    <row r="205" spans="1:22" x14ac:dyDescent="0.25">
      <c r="A205" s="146" t="str">
        <f>IF($E205&lt;&gt;"",'2_Coordonnées_demandeur'!$B$4,"")</f>
        <v/>
      </c>
      <c r="B205" s="146" t="str">
        <f>IF($E205&lt;&gt;"",'2_Coordonnées_demandeur'!$B$5,"")</f>
        <v/>
      </c>
      <c r="C205" s="18"/>
      <c r="D205" s="18"/>
      <c r="E205" s="18"/>
      <c r="F205" s="18"/>
      <c r="G205" s="18"/>
      <c r="H205" s="18"/>
      <c r="I205" s="18"/>
      <c r="J205" s="20"/>
      <c r="K205" s="22"/>
      <c r="L205" s="20"/>
      <c r="M205" s="22"/>
      <c r="N205" s="20"/>
      <c r="O205" s="24"/>
      <c r="P205" s="26"/>
      <c r="Q205" s="140">
        <f>IF(Table2[[#This Row],[Taux de change]]=0, P205, P205*O205)</f>
        <v>0</v>
      </c>
      <c r="R205"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05" s="141">
        <f>IFERROR(Table2[[#This Row],[Pourcentage subventionné]]*(Table2[[#This Row],[Prix unitaire (CHF)]]+VLOOKUP(Table2[[#This Row],[Catégorie de produit]], Alle_Förderbeiträge, 4,FALSE)),0)</f>
        <v>0</v>
      </c>
      <c r="T205" s="142">
        <f>IFERROR(ROUNDDOWN(IF(AND(K205="",Table2[[#This Row],[Catégorie de produit]]&lt;&gt;0),HinterlegteWerte!$J$2,
IF(K205&lt;=DATE(2021,12,31), VLOOKUP(C205,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05" s="142">
        <f t="shared" si="9"/>
        <v>0</v>
      </c>
      <c r="V205" s="142">
        <f t="shared" si="10"/>
        <v>0</v>
      </c>
    </row>
    <row r="206" spans="1:22" x14ac:dyDescent="0.25">
      <c r="A206" s="146" t="str">
        <f>IF($E206&lt;&gt;"",'2_Coordonnées_demandeur'!$B$4,"")</f>
        <v/>
      </c>
      <c r="B206" s="146" t="str">
        <f>IF($E206&lt;&gt;"",'2_Coordonnées_demandeur'!$B$5,"")</f>
        <v/>
      </c>
      <c r="C206" s="18"/>
      <c r="D206" s="18"/>
      <c r="E206" s="18"/>
      <c r="F206" s="18"/>
      <c r="G206" s="18"/>
      <c r="H206" s="18"/>
      <c r="I206" s="18"/>
      <c r="J206" s="20"/>
      <c r="K206" s="22"/>
      <c r="L206" s="20"/>
      <c r="M206" s="22"/>
      <c r="N206" s="20"/>
      <c r="O206" s="24"/>
      <c r="P206" s="26"/>
      <c r="Q206" s="140">
        <f>IF(Table2[[#This Row],[Taux de change]]=0, P206, P206*O206)</f>
        <v>0</v>
      </c>
      <c r="R206"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06" s="141">
        <f>IFERROR(Table2[[#This Row],[Pourcentage subventionné]]*(Table2[[#This Row],[Prix unitaire (CHF)]]+VLOOKUP(Table2[[#This Row],[Catégorie de produit]], Alle_Förderbeiträge, 4,FALSE)),0)</f>
        <v>0</v>
      </c>
      <c r="T206" s="142">
        <f>IFERROR(ROUNDDOWN(IF(AND(K206="",Table2[[#This Row],[Catégorie de produit]]&lt;&gt;0),HinterlegteWerte!$J$2,
IF(K206&lt;=DATE(2021,12,31), VLOOKUP(C206,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06" s="142">
        <f t="shared" si="9"/>
        <v>0</v>
      </c>
      <c r="V206" s="142">
        <f t="shared" si="10"/>
        <v>0</v>
      </c>
    </row>
    <row r="207" spans="1:22" x14ac:dyDescent="0.25">
      <c r="A207" s="146" t="str">
        <f>IF($E207&lt;&gt;"",'2_Coordonnées_demandeur'!$B$4,"")</f>
        <v/>
      </c>
      <c r="B207" s="146" t="str">
        <f>IF($E207&lt;&gt;"",'2_Coordonnées_demandeur'!$B$5,"")</f>
        <v/>
      </c>
      <c r="C207" s="18"/>
      <c r="D207" s="18"/>
      <c r="E207" s="18"/>
      <c r="F207" s="18"/>
      <c r="G207" s="18"/>
      <c r="H207" s="18"/>
      <c r="I207" s="18"/>
      <c r="J207" s="20"/>
      <c r="K207" s="22"/>
      <c r="L207" s="20"/>
      <c r="M207" s="22"/>
      <c r="N207" s="20"/>
      <c r="O207" s="24"/>
      <c r="P207" s="26"/>
      <c r="Q207" s="140">
        <f>IF(Table2[[#This Row],[Taux de change]]=0, P207, P207*O207)</f>
        <v>0</v>
      </c>
      <c r="R207"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07" s="141">
        <f>IFERROR(Table2[[#This Row],[Pourcentage subventionné]]*(Table2[[#This Row],[Prix unitaire (CHF)]]+VLOOKUP(Table2[[#This Row],[Catégorie de produit]], Alle_Förderbeiträge, 4,FALSE)),0)</f>
        <v>0</v>
      </c>
      <c r="T207" s="142">
        <f>IFERROR(ROUNDDOWN(IF(AND(K207="",Table2[[#This Row],[Catégorie de produit]]&lt;&gt;0),HinterlegteWerte!$J$2,
IF(K207&lt;=DATE(2021,12,31), VLOOKUP(C207,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07" s="142">
        <f t="shared" si="9"/>
        <v>0</v>
      </c>
      <c r="V207" s="142">
        <f t="shared" si="10"/>
        <v>0</v>
      </c>
    </row>
    <row r="208" spans="1:22" x14ac:dyDescent="0.25">
      <c r="A208" s="146" t="str">
        <f>IF($E208&lt;&gt;"",'2_Coordonnées_demandeur'!$B$4,"")</f>
        <v/>
      </c>
      <c r="B208" s="146" t="str">
        <f>IF($E208&lt;&gt;"",'2_Coordonnées_demandeur'!$B$5,"")</f>
        <v/>
      </c>
      <c r="C208" s="18"/>
      <c r="D208" s="18"/>
      <c r="E208" s="18"/>
      <c r="F208" s="18"/>
      <c r="G208" s="18"/>
      <c r="H208" s="18"/>
      <c r="I208" s="18"/>
      <c r="J208" s="20"/>
      <c r="K208" s="22"/>
      <c r="L208" s="20"/>
      <c r="M208" s="22"/>
      <c r="N208" s="20"/>
      <c r="O208" s="24"/>
      <c r="P208" s="26"/>
      <c r="Q208" s="140">
        <f>IF(Table2[[#This Row],[Taux de change]]=0, P208, P208*O208)</f>
        <v>0</v>
      </c>
      <c r="R208"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08" s="141">
        <f>IFERROR(Table2[[#This Row],[Pourcentage subventionné]]*(Table2[[#This Row],[Prix unitaire (CHF)]]+VLOOKUP(Table2[[#This Row],[Catégorie de produit]], Alle_Förderbeiträge, 4,FALSE)),0)</f>
        <v>0</v>
      </c>
      <c r="T208" s="142">
        <f>IFERROR(ROUNDDOWN(IF(AND(K208="",Table2[[#This Row],[Catégorie de produit]]&lt;&gt;0),HinterlegteWerte!$J$2,
IF(K208&lt;=DATE(2021,12,31), VLOOKUP(C208,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08" s="142">
        <f t="shared" si="9"/>
        <v>0</v>
      </c>
      <c r="V208" s="142">
        <f t="shared" si="10"/>
        <v>0</v>
      </c>
    </row>
    <row r="209" spans="1:22" x14ac:dyDescent="0.25">
      <c r="A209" s="146" t="str">
        <f>IF($E209&lt;&gt;"",'2_Coordonnées_demandeur'!$B$4,"")</f>
        <v/>
      </c>
      <c r="B209" s="146" t="str">
        <f>IF($E209&lt;&gt;"",'2_Coordonnées_demandeur'!$B$5,"")</f>
        <v/>
      </c>
      <c r="C209" s="18"/>
      <c r="D209" s="18"/>
      <c r="E209" s="18"/>
      <c r="F209" s="18"/>
      <c r="G209" s="18"/>
      <c r="H209" s="18"/>
      <c r="I209" s="18"/>
      <c r="J209" s="20"/>
      <c r="K209" s="22"/>
      <c r="L209" s="20"/>
      <c r="M209" s="22"/>
      <c r="N209" s="20"/>
      <c r="O209" s="24"/>
      <c r="P209" s="26"/>
      <c r="Q209" s="140">
        <f>IF(Table2[[#This Row],[Taux de change]]=0, P209, P209*O209)</f>
        <v>0</v>
      </c>
      <c r="R209"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09" s="141">
        <f>IFERROR(Table2[[#This Row],[Pourcentage subventionné]]*(Table2[[#This Row],[Prix unitaire (CHF)]]+VLOOKUP(Table2[[#This Row],[Catégorie de produit]], Alle_Förderbeiträge, 4,FALSE)),0)</f>
        <v>0</v>
      </c>
      <c r="T209" s="142">
        <f>IFERROR(ROUNDDOWN(IF(AND(K209="",Table2[[#This Row],[Catégorie de produit]]&lt;&gt;0),HinterlegteWerte!$J$2,
IF(K209&lt;=DATE(2021,12,31), VLOOKUP(C209,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09" s="142">
        <f t="shared" si="9"/>
        <v>0</v>
      </c>
      <c r="V209" s="142">
        <f t="shared" si="10"/>
        <v>0</v>
      </c>
    </row>
    <row r="210" spans="1:22" x14ac:dyDescent="0.25">
      <c r="A210" s="146" t="str">
        <f>IF($E210&lt;&gt;"",'2_Coordonnées_demandeur'!$B$4,"")</f>
        <v/>
      </c>
      <c r="B210" s="146" t="str">
        <f>IF($E210&lt;&gt;"",'2_Coordonnées_demandeur'!$B$5,"")</f>
        <v/>
      </c>
      <c r="C210" s="18"/>
      <c r="D210" s="18"/>
      <c r="E210" s="18"/>
      <c r="F210" s="18"/>
      <c r="G210" s="18"/>
      <c r="H210" s="18"/>
      <c r="I210" s="18"/>
      <c r="J210" s="20"/>
      <c r="K210" s="22"/>
      <c r="L210" s="20"/>
      <c r="M210" s="22"/>
      <c r="N210" s="20"/>
      <c r="O210" s="24"/>
      <c r="P210" s="26"/>
      <c r="Q210" s="140">
        <f>IF(Table2[[#This Row],[Taux de change]]=0, P210, P210*O210)</f>
        <v>0</v>
      </c>
      <c r="R210"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10" s="141">
        <f>IFERROR(Table2[[#This Row],[Pourcentage subventionné]]*(Table2[[#This Row],[Prix unitaire (CHF)]]+VLOOKUP(Table2[[#This Row],[Catégorie de produit]], Alle_Förderbeiträge, 4,FALSE)),0)</f>
        <v>0</v>
      </c>
      <c r="T210" s="142">
        <f>IFERROR(ROUNDDOWN(IF(AND(K210="",Table2[[#This Row],[Catégorie de produit]]&lt;&gt;0),HinterlegteWerte!$J$2,
IF(K210&lt;=DATE(2021,12,31), VLOOKUP(C210,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10" s="142">
        <f t="shared" si="9"/>
        <v>0</v>
      </c>
      <c r="V210" s="142">
        <f t="shared" si="10"/>
        <v>0</v>
      </c>
    </row>
    <row r="211" spans="1:22" x14ac:dyDescent="0.25">
      <c r="A211" s="146" t="str">
        <f>IF($E211&lt;&gt;"",'2_Coordonnées_demandeur'!$B$4,"")</f>
        <v/>
      </c>
      <c r="B211" s="146" t="str">
        <f>IF($E211&lt;&gt;"",'2_Coordonnées_demandeur'!$B$5,"")</f>
        <v/>
      </c>
      <c r="C211" s="18"/>
      <c r="D211" s="18"/>
      <c r="E211" s="18"/>
      <c r="F211" s="18"/>
      <c r="G211" s="18"/>
      <c r="H211" s="18"/>
      <c r="I211" s="18"/>
      <c r="J211" s="20"/>
      <c r="K211" s="22"/>
      <c r="L211" s="20"/>
      <c r="M211" s="22"/>
      <c r="N211" s="20"/>
      <c r="O211" s="24"/>
      <c r="P211" s="26"/>
      <c r="Q211" s="140">
        <f>IF(Table2[[#This Row],[Taux de change]]=0, P211, P211*O211)</f>
        <v>0</v>
      </c>
      <c r="R211"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11" s="141">
        <f>IFERROR(Table2[[#This Row],[Pourcentage subventionné]]*(Table2[[#This Row],[Prix unitaire (CHF)]]+VLOOKUP(Table2[[#This Row],[Catégorie de produit]], Alle_Förderbeiträge, 4,FALSE)),0)</f>
        <v>0</v>
      </c>
      <c r="T211" s="142">
        <f>IFERROR(ROUNDDOWN(IF(AND(K211="",Table2[[#This Row],[Catégorie de produit]]&lt;&gt;0),HinterlegteWerte!$J$2,
IF(K211&lt;=DATE(2021,12,31), VLOOKUP(C211,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11" s="142">
        <f t="shared" si="9"/>
        <v>0</v>
      </c>
      <c r="V211" s="142">
        <f t="shared" si="10"/>
        <v>0</v>
      </c>
    </row>
    <row r="212" spans="1:22" x14ac:dyDescent="0.25">
      <c r="A212" s="146" t="str">
        <f>IF($E212&lt;&gt;"",'2_Coordonnées_demandeur'!$B$4,"")</f>
        <v/>
      </c>
      <c r="B212" s="146" t="str">
        <f>IF($E212&lt;&gt;"",'2_Coordonnées_demandeur'!$B$5,"")</f>
        <v/>
      </c>
      <c r="C212" s="18"/>
      <c r="D212" s="18"/>
      <c r="E212" s="18"/>
      <c r="F212" s="18"/>
      <c r="G212" s="18"/>
      <c r="H212" s="18"/>
      <c r="I212" s="18"/>
      <c r="J212" s="20"/>
      <c r="K212" s="22"/>
      <c r="L212" s="20"/>
      <c r="M212" s="22"/>
      <c r="N212" s="20"/>
      <c r="O212" s="24"/>
      <c r="P212" s="26"/>
      <c r="Q212" s="140">
        <f>IF(Table2[[#This Row],[Taux de change]]=0, P212, P212*O212)</f>
        <v>0</v>
      </c>
      <c r="R212"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12" s="141">
        <f>IFERROR(Table2[[#This Row],[Pourcentage subventionné]]*(Table2[[#This Row],[Prix unitaire (CHF)]]+VLOOKUP(Table2[[#This Row],[Catégorie de produit]], Alle_Förderbeiträge, 4,FALSE)),0)</f>
        <v>0</v>
      </c>
      <c r="T212" s="142">
        <f>IFERROR(ROUNDDOWN(IF(AND(K212="",Table2[[#This Row],[Catégorie de produit]]&lt;&gt;0),HinterlegteWerte!$J$2,
IF(K212&lt;=DATE(2021,12,31), VLOOKUP(C212,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12" s="142">
        <f t="shared" si="9"/>
        <v>0</v>
      </c>
      <c r="V212" s="142">
        <f t="shared" si="10"/>
        <v>0</v>
      </c>
    </row>
    <row r="213" spans="1:22" x14ac:dyDescent="0.25">
      <c r="A213" s="146" t="str">
        <f>IF($E213&lt;&gt;"",'2_Coordonnées_demandeur'!$B$4,"")</f>
        <v/>
      </c>
      <c r="B213" s="146" t="str">
        <f>IF($E213&lt;&gt;"",'2_Coordonnées_demandeur'!$B$5,"")</f>
        <v/>
      </c>
      <c r="C213" s="18"/>
      <c r="D213" s="18"/>
      <c r="E213" s="18"/>
      <c r="F213" s="18"/>
      <c r="G213" s="18"/>
      <c r="H213" s="18"/>
      <c r="I213" s="18"/>
      <c r="J213" s="20"/>
      <c r="K213" s="22"/>
      <c r="L213" s="20"/>
      <c r="M213" s="22"/>
      <c r="N213" s="20"/>
      <c r="O213" s="24"/>
      <c r="P213" s="26"/>
      <c r="Q213" s="140">
        <f>IF(Table2[[#This Row],[Taux de change]]=0, P213, P213*O213)</f>
        <v>0</v>
      </c>
      <c r="R213"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13" s="141">
        <f>IFERROR(Table2[[#This Row],[Pourcentage subventionné]]*(Table2[[#This Row],[Prix unitaire (CHF)]]+VLOOKUP(Table2[[#This Row],[Catégorie de produit]], Alle_Förderbeiträge, 4,FALSE)),0)</f>
        <v>0</v>
      </c>
      <c r="T213" s="142">
        <f>IFERROR(ROUNDDOWN(IF(AND(K213="",Table2[[#This Row],[Catégorie de produit]]&lt;&gt;0),HinterlegteWerte!$J$2,
IF(K213&lt;=DATE(2021,12,31), VLOOKUP(C213,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13" s="142">
        <f t="shared" si="9"/>
        <v>0</v>
      </c>
      <c r="V213" s="142">
        <f t="shared" si="10"/>
        <v>0</v>
      </c>
    </row>
    <row r="214" spans="1:22" x14ac:dyDescent="0.25">
      <c r="A214" s="146" t="str">
        <f>IF($E214&lt;&gt;"",'2_Coordonnées_demandeur'!$B$4,"")</f>
        <v/>
      </c>
      <c r="B214" s="146" t="str">
        <f>IF($E214&lt;&gt;"",'2_Coordonnées_demandeur'!$B$5,"")</f>
        <v/>
      </c>
      <c r="C214" s="18"/>
      <c r="D214" s="18"/>
      <c r="E214" s="18"/>
      <c r="F214" s="18"/>
      <c r="G214" s="18"/>
      <c r="H214" s="18"/>
      <c r="I214" s="18"/>
      <c r="J214" s="20"/>
      <c r="K214" s="22"/>
      <c r="L214" s="20"/>
      <c r="M214" s="22"/>
      <c r="N214" s="20"/>
      <c r="O214" s="24"/>
      <c r="P214" s="26"/>
      <c r="Q214" s="140">
        <f>IF(Table2[[#This Row],[Taux de change]]=0, P214, P214*O214)</f>
        <v>0</v>
      </c>
      <c r="R214"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14" s="141">
        <f>IFERROR(Table2[[#This Row],[Pourcentage subventionné]]*(Table2[[#This Row],[Prix unitaire (CHF)]]+VLOOKUP(Table2[[#This Row],[Catégorie de produit]], Alle_Förderbeiträge, 4,FALSE)),0)</f>
        <v>0</v>
      </c>
      <c r="T214" s="142">
        <f>IFERROR(ROUNDDOWN(IF(AND(K214="",Table2[[#This Row],[Catégorie de produit]]&lt;&gt;0),HinterlegteWerte!$J$2,
IF(K214&lt;=DATE(2021,12,31), VLOOKUP(C214,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14" s="142">
        <f t="shared" si="9"/>
        <v>0</v>
      </c>
      <c r="V214" s="142">
        <f t="shared" si="10"/>
        <v>0</v>
      </c>
    </row>
    <row r="215" spans="1:22" x14ac:dyDescent="0.25">
      <c r="A215" s="146" t="str">
        <f>IF($E215&lt;&gt;"",'2_Coordonnées_demandeur'!$B$4,"")</f>
        <v/>
      </c>
      <c r="B215" s="146" t="str">
        <f>IF($E215&lt;&gt;"",'2_Coordonnées_demandeur'!$B$5,"")</f>
        <v/>
      </c>
      <c r="C215" s="18"/>
      <c r="D215" s="18"/>
      <c r="E215" s="18"/>
      <c r="F215" s="18"/>
      <c r="G215" s="18"/>
      <c r="H215" s="18"/>
      <c r="I215" s="18"/>
      <c r="J215" s="20"/>
      <c r="K215" s="22"/>
      <c r="L215" s="20"/>
      <c r="M215" s="22"/>
      <c r="N215" s="20"/>
      <c r="O215" s="24"/>
      <c r="P215" s="26"/>
      <c r="Q215" s="140">
        <f>IF(Table2[[#This Row],[Taux de change]]=0, P215, P215*O215)</f>
        <v>0</v>
      </c>
      <c r="R215"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15" s="141">
        <f>IFERROR(Table2[[#This Row],[Pourcentage subventionné]]*(Table2[[#This Row],[Prix unitaire (CHF)]]+VLOOKUP(Table2[[#This Row],[Catégorie de produit]], Alle_Förderbeiträge, 4,FALSE)),0)</f>
        <v>0</v>
      </c>
      <c r="T215" s="142">
        <f>IFERROR(ROUNDDOWN(IF(AND(K215="",Table2[[#This Row],[Catégorie de produit]]&lt;&gt;0),HinterlegteWerte!$J$2,
IF(K215&lt;=DATE(2021,12,31), VLOOKUP(C215,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15" s="142">
        <f t="shared" ref="U215:U220" si="11">MIN(T215,S215)</f>
        <v>0</v>
      </c>
      <c r="V215" s="142">
        <f t="shared" si="10"/>
        <v>0</v>
      </c>
    </row>
    <row r="216" spans="1:22" x14ac:dyDescent="0.25">
      <c r="A216" s="146" t="str">
        <f>IF($E216&lt;&gt;"",'2_Coordonnées_demandeur'!$B$4,"")</f>
        <v/>
      </c>
      <c r="B216" s="146" t="str">
        <f>IF($E216&lt;&gt;"",'2_Coordonnées_demandeur'!$B$5,"")</f>
        <v/>
      </c>
      <c r="C216" s="18"/>
      <c r="D216" s="18"/>
      <c r="E216" s="18"/>
      <c r="F216" s="18"/>
      <c r="G216" s="18"/>
      <c r="H216" s="18"/>
      <c r="I216" s="18"/>
      <c r="J216" s="20"/>
      <c r="K216" s="22"/>
      <c r="L216" s="20"/>
      <c r="M216" s="22"/>
      <c r="N216" s="20"/>
      <c r="O216" s="24"/>
      <c r="P216" s="26"/>
      <c r="Q216" s="140">
        <f>IF(Table2[[#This Row],[Taux de change]]=0, P216, P216*O216)</f>
        <v>0</v>
      </c>
      <c r="R216"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16" s="141">
        <f>IFERROR(Table2[[#This Row],[Pourcentage subventionné]]*(Table2[[#This Row],[Prix unitaire (CHF)]]+VLOOKUP(Table2[[#This Row],[Catégorie de produit]], Alle_Förderbeiträge, 4,FALSE)),0)</f>
        <v>0</v>
      </c>
      <c r="T216" s="142">
        <f>IFERROR(ROUNDDOWN(IF(AND(K216="",Table2[[#This Row],[Catégorie de produit]]&lt;&gt;0),HinterlegteWerte!$J$2,
IF(K216&lt;=DATE(2021,12,31), VLOOKUP(C216,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16" s="142">
        <f t="shared" si="11"/>
        <v>0</v>
      </c>
      <c r="V216" s="142">
        <f t="shared" si="10"/>
        <v>0</v>
      </c>
    </row>
    <row r="217" spans="1:22" x14ac:dyDescent="0.25">
      <c r="A217" s="146" t="str">
        <f>IF($E217&lt;&gt;"",'2_Coordonnées_demandeur'!$B$4,"")</f>
        <v/>
      </c>
      <c r="B217" s="146" t="str">
        <f>IF($E217&lt;&gt;"",'2_Coordonnées_demandeur'!$B$5,"")</f>
        <v/>
      </c>
      <c r="C217" s="18"/>
      <c r="D217" s="18"/>
      <c r="E217" s="18"/>
      <c r="F217" s="18"/>
      <c r="G217" s="18"/>
      <c r="H217" s="18"/>
      <c r="I217" s="18"/>
      <c r="J217" s="20"/>
      <c r="K217" s="22"/>
      <c r="L217" s="20"/>
      <c r="M217" s="22"/>
      <c r="N217" s="20"/>
      <c r="O217" s="24"/>
      <c r="P217" s="26"/>
      <c r="Q217" s="140">
        <f>IF(Table2[[#This Row],[Taux de change]]=0, P217, P217*O217)</f>
        <v>0</v>
      </c>
      <c r="R217"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17" s="141">
        <f>IFERROR(Table2[[#This Row],[Pourcentage subventionné]]*(Table2[[#This Row],[Prix unitaire (CHF)]]+VLOOKUP(Table2[[#This Row],[Catégorie de produit]], Alle_Förderbeiträge, 4,FALSE)),0)</f>
        <v>0</v>
      </c>
      <c r="T217" s="142">
        <f>IFERROR(ROUNDDOWN(IF(AND(K217="",Table2[[#This Row],[Catégorie de produit]]&lt;&gt;0),HinterlegteWerte!$J$2,
IF(K217&lt;=DATE(2021,12,31), VLOOKUP(C217,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17" s="142">
        <f t="shared" si="11"/>
        <v>0</v>
      </c>
      <c r="V217" s="142">
        <f t="shared" si="10"/>
        <v>0</v>
      </c>
    </row>
    <row r="218" spans="1:22" x14ac:dyDescent="0.25">
      <c r="A218" s="146" t="str">
        <f>IF($E218&lt;&gt;"",'2_Coordonnées_demandeur'!$B$4,"")</f>
        <v/>
      </c>
      <c r="B218" s="146" t="str">
        <f>IF($E218&lt;&gt;"",'2_Coordonnées_demandeur'!$B$5,"")</f>
        <v/>
      </c>
      <c r="C218" s="18"/>
      <c r="D218" s="18"/>
      <c r="E218" s="18"/>
      <c r="F218" s="18"/>
      <c r="G218" s="18"/>
      <c r="H218" s="18"/>
      <c r="I218" s="18"/>
      <c r="J218" s="20"/>
      <c r="K218" s="22"/>
      <c r="L218" s="20"/>
      <c r="M218" s="22"/>
      <c r="N218" s="20"/>
      <c r="O218" s="24"/>
      <c r="P218" s="26"/>
      <c r="Q218" s="140">
        <f>IF(Table2[[#This Row],[Taux de change]]=0, P218, P218*O218)</f>
        <v>0</v>
      </c>
      <c r="R218"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18" s="141">
        <f>IFERROR(Table2[[#This Row],[Pourcentage subventionné]]*(Table2[[#This Row],[Prix unitaire (CHF)]]+VLOOKUP(Table2[[#This Row],[Catégorie de produit]], Alle_Förderbeiträge, 4,FALSE)),0)</f>
        <v>0</v>
      </c>
      <c r="T218" s="142">
        <f>IFERROR(ROUNDDOWN(IF(AND(K218="",Table2[[#This Row],[Catégorie de produit]]&lt;&gt;0),HinterlegteWerte!$J$2,
IF(K218&lt;=DATE(2021,12,31), VLOOKUP(C218,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18" s="142">
        <f t="shared" si="11"/>
        <v>0</v>
      </c>
      <c r="V218" s="142">
        <f t="shared" si="10"/>
        <v>0</v>
      </c>
    </row>
    <row r="219" spans="1:22" x14ac:dyDescent="0.25">
      <c r="A219" s="146" t="str">
        <f>IF($E219&lt;&gt;"",'2_Coordonnées_demandeur'!$B$4,"")</f>
        <v/>
      </c>
      <c r="B219" s="146" t="str">
        <f>IF($E219&lt;&gt;"",'2_Coordonnées_demandeur'!$B$5,"")</f>
        <v/>
      </c>
      <c r="C219" s="18"/>
      <c r="D219" s="18"/>
      <c r="E219" s="18"/>
      <c r="F219" s="18"/>
      <c r="G219" s="18"/>
      <c r="H219" s="18"/>
      <c r="I219" s="18"/>
      <c r="J219" s="20"/>
      <c r="K219" s="22"/>
      <c r="L219" s="20"/>
      <c r="M219" s="22"/>
      <c r="N219" s="20"/>
      <c r="O219" s="24"/>
      <c r="P219" s="26"/>
      <c r="Q219" s="140">
        <f>IF(Table2[[#This Row],[Taux de change]]=0, P219, P219*O219)</f>
        <v>0</v>
      </c>
      <c r="R219"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19" s="141">
        <f>IFERROR(Table2[[#This Row],[Pourcentage subventionné]]*(Table2[[#This Row],[Prix unitaire (CHF)]]+VLOOKUP(Table2[[#This Row],[Catégorie de produit]], Alle_Förderbeiträge, 4,FALSE)),0)</f>
        <v>0</v>
      </c>
      <c r="T219" s="142">
        <f>IFERROR(ROUNDDOWN(IF(AND(K219="",Table2[[#This Row],[Catégorie de produit]]&lt;&gt;0),HinterlegteWerte!$J$2,
IF(K219&lt;=DATE(2021,12,31), VLOOKUP(C219,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19" s="142">
        <f t="shared" si="11"/>
        <v>0</v>
      </c>
      <c r="V219" s="142">
        <f t="shared" si="10"/>
        <v>0</v>
      </c>
    </row>
    <row r="220" spans="1:22" x14ac:dyDescent="0.25">
      <c r="A220" s="146" t="str">
        <f>IF($E220&lt;&gt;"",'2_Coordonnées_demandeur'!$B$4,"")</f>
        <v/>
      </c>
      <c r="B220" s="146" t="str">
        <f>IF($E220&lt;&gt;"",'2_Coordonnées_demandeur'!$B$5,"")</f>
        <v/>
      </c>
      <c r="C220" s="18"/>
      <c r="D220" s="18"/>
      <c r="E220" s="18"/>
      <c r="F220" s="18"/>
      <c r="G220" s="18"/>
      <c r="H220" s="18"/>
      <c r="I220" s="18"/>
      <c r="J220" s="20"/>
      <c r="K220" s="22"/>
      <c r="L220" s="20"/>
      <c r="M220" s="22"/>
      <c r="N220" s="20"/>
      <c r="O220" s="24"/>
      <c r="P220" s="26"/>
      <c r="Q220" s="140">
        <f>IF(Table2[[#This Row],[Taux de change]]=0, P220, P220*O220)</f>
        <v>0</v>
      </c>
      <c r="R220" s="143">
        <f>IFERROR(IF(AND(Table2[[#This Row],[Type de remplacement]]=Direkt,Table2[[#This Row],[Date de la commande]]&lt;=DATE(2021,12,31)), HinterlegteWerte!$I$2,
IF(AND(Table2[[#This Row],[Type de remplacement]]=Direkt,Table2[[#This Row],[Date de la commande]]&gt;DATE(2021,12,31)), HinterlegteWerte!$H$2,
IF( AND(Table2[[#This Row],[Type de remplacement]]=Indirekt,Table2[[#This Row],[Date de la commande]]&lt;=DATE(2021,12,31)),HinterlegteWerte!$I$3,
IF(AND(Table2[[#This Row],[Type de remplacement]]=Indirekt,Table2[[#This Row],[Date de la commande]]&gt;DATE(2021,12,31)),HinterlegteWerte!$H$3,0)))),0)</f>
        <v>0</v>
      </c>
      <c r="S220" s="141">
        <f>IFERROR(Table2[[#This Row],[Pourcentage subventionné]]*(Table2[[#This Row],[Prix unitaire (CHF)]]+VLOOKUP(Table2[[#This Row],[Catégorie de produit]], Alle_Förderbeiträge, 4,FALSE)),0)</f>
        <v>0</v>
      </c>
      <c r="T220" s="142">
        <f>IFERROR(ROUNDDOWN(IF(AND(K220="",Table2[[#This Row],[Catégorie de produit]]&lt;&gt;0),HinterlegteWerte!$J$2,
IF(K220&lt;=DATE(2021,12,31), VLOOKUP(C220, Alle_Förderbeiträge,3,FALSE),IF(IFERROR(SEARCH("mètre",Table2[[#This Row],[Catégorie de produit]]),0)&gt;0, Table2[[#This Row],[Mètres (pour les groupes à distance)]]* VLOOKUP(Table2[[#This Row],[Catégorie de produit]], Alle_Förderbeiträge,2,FALSE), VLOOKUP(Table2[[#This Row],[Catégorie de produit]], Alle_Förderbeiträge,2,FALSE)))),0),0)</f>
        <v>0</v>
      </c>
      <c r="U220" s="142">
        <f t="shared" si="11"/>
        <v>0</v>
      </c>
      <c r="V220" s="142">
        <f t="shared" si="10"/>
        <v>0</v>
      </c>
    </row>
  </sheetData>
  <sheetProtection algorithmName="SHA-512" hashValue="U1H2fhNeO7S5VO2Gu2m7T/fpS5y9BLzAJEHbp0tSAcMNN39EivZB4pNkLRydKfjcb/oO/gbgumxJ6hp6FllKAQ==" saltValue="gjXBkjgIqqq0qUAQsUkq/w==" spinCount="100000" sheet="1" objects="1" scenarios="1"/>
  <dataConsolidate/>
  <mergeCells count="3">
    <mergeCell ref="A4:B4"/>
    <mergeCell ref="C4:P4"/>
    <mergeCell ref="Q4:V4"/>
  </mergeCells>
  <phoneticPr fontId="8" type="noConversion"/>
  <conditionalFormatting sqref="Q1:Q2 Q221:Q1048576">
    <cfRule type="cellIs" dxfId="26" priority="2" operator="between">
      <formula>0.1</formula>
      <formula>4</formula>
    </cfRule>
  </conditionalFormatting>
  <conditionalFormatting sqref="M6:M220">
    <cfRule type="cellIs" dxfId="25" priority="1" operator="between">
      <formula>1</formula>
      <formula>44197</formula>
    </cfRule>
  </conditionalFormatting>
  <dataValidations count="5">
    <dataValidation allowBlank="1" showErrorMessage="1" sqref="A6:B1048576 C221:C1048576 D6:F1048576 G221:V1048576 J6:V220" xr:uid="{395B511A-A056-CA43-ADC8-AD351CFD7704}"/>
    <dataValidation type="list" allowBlank="1" showInputMessage="1" showErrorMessage="1" sqref="C6:C220" xr:uid="{D8EF839A-3333-5E4E-947D-B3DD62F4FA2C}">
      <formula1>Produktkategorien</formula1>
    </dataValidation>
    <dataValidation type="list" allowBlank="1" showInputMessage="1" showErrorMessage="1" sqref="G6:G220" xr:uid="{6C0DD42B-F230-744E-B8CA-53FFC4A75DD0}">
      <formula1>Kaltemittel</formula1>
    </dataValidation>
    <dataValidation type="list" allowBlank="1" showInputMessage="1" showErrorMessage="1" sqref="H6:H220" xr:uid="{6FFE143C-C729-3C44-B8C5-B665E8BE9EC5}">
      <formula1>Ersatztyp</formula1>
    </dataValidation>
    <dataValidation allowBlank="1" showInputMessage="1" showErrorMessage="1" promptTitle="Mètres linéaires" prompt="En mètre pour les groupes à distance. Pour les vitrines réfigérées et le grands et moyens congélateurs à portes vitrées. " sqref="I6:I220" xr:uid="{73F30183-0658-964A-9F7D-F2E3BF19BE98}"/>
  </dataValidations>
  <pageMargins left="0.7" right="0.7" top="0.78740157499999996" bottom="0.78740157499999996" header="0.3" footer="0.3"/>
  <pageSetup paperSize="9" orientation="portrait"/>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92D050"/>
  </sheetPr>
  <dimension ref="A1:B35"/>
  <sheetViews>
    <sheetView view="pageBreakPreview" topLeftCell="A17" zoomScale="160" zoomScaleNormal="59" workbookViewId="0">
      <selection activeCell="A17" sqref="A17"/>
    </sheetView>
  </sheetViews>
  <sheetFormatPr defaultColWidth="10.81640625" defaultRowHeight="12.5" x14ac:dyDescent="0.25"/>
  <cols>
    <col min="1" max="1" width="31.1796875" style="38" customWidth="1"/>
    <col min="2" max="2" width="43.453125" style="38" customWidth="1"/>
    <col min="3" max="16384" width="10.81640625" style="38"/>
  </cols>
  <sheetData>
    <row r="1" spans="1:2" ht="15.5" x14ac:dyDescent="0.35">
      <c r="A1" s="37"/>
      <c r="B1" s="37"/>
    </row>
    <row r="2" spans="1:2" ht="15.5" x14ac:dyDescent="0.35">
      <c r="A2" s="37"/>
      <c r="B2" s="37"/>
    </row>
    <row r="3" spans="1:2" ht="15.5" x14ac:dyDescent="0.35">
      <c r="A3" s="39"/>
      <c r="B3" s="40"/>
    </row>
    <row r="4" spans="1:2" ht="15.5" x14ac:dyDescent="0.35">
      <c r="A4" s="39"/>
      <c r="B4" s="40"/>
    </row>
    <row r="5" spans="1:2" ht="15.5" x14ac:dyDescent="0.35">
      <c r="A5" s="40"/>
      <c r="B5" s="41">
        <f>'2_Coordonnées_demandeur'!B4</f>
        <v>0</v>
      </c>
    </row>
    <row r="6" spans="1:2" ht="15.5" x14ac:dyDescent="0.35">
      <c r="A6" s="40"/>
      <c r="B6" s="41">
        <f>'2_Coordonnées_demandeur'!B6</f>
        <v>0</v>
      </c>
    </row>
    <row r="7" spans="1:2" ht="15.5" x14ac:dyDescent="0.35">
      <c r="A7" s="40"/>
      <c r="B7" s="41">
        <f>'2_Coordonnées_demandeur'!B7</f>
        <v>0</v>
      </c>
    </row>
    <row r="8" spans="1:2" ht="15.5" x14ac:dyDescent="0.35">
      <c r="A8" s="40"/>
      <c r="B8" s="41">
        <f>'2_Coordonnées_demandeur'!B8</f>
        <v>0</v>
      </c>
    </row>
    <row r="9" spans="1:2" ht="15.5" x14ac:dyDescent="0.35">
      <c r="B9" s="40"/>
    </row>
    <row r="10" spans="1:2" ht="15.5" x14ac:dyDescent="0.35">
      <c r="A10" s="37" t="s">
        <v>161</v>
      </c>
      <c r="B10" s="40"/>
    </row>
    <row r="11" spans="1:2" ht="15.5" x14ac:dyDescent="0.35">
      <c r="A11" s="37" t="s">
        <v>1295</v>
      </c>
      <c r="B11" s="40"/>
    </row>
    <row r="12" spans="1:2" ht="15.5" x14ac:dyDescent="0.35">
      <c r="A12" s="37" t="s">
        <v>162</v>
      </c>
      <c r="B12" s="40"/>
    </row>
    <row r="13" spans="1:2" ht="15.5" x14ac:dyDescent="0.35">
      <c r="A13" s="37" t="s">
        <v>394</v>
      </c>
      <c r="B13" s="40"/>
    </row>
    <row r="14" spans="1:2" ht="15.5" x14ac:dyDescent="0.35">
      <c r="B14" s="40"/>
    </row>
    <row r="15" spans="1:2" ht="15.5" x14ac:dyDescent="0.35">
      <c r="A15" s="40"/>
      <c r="B15" s="40"/>
    </row>
    <row r="16" spans="1:2" ht="15.5" x14ac:dyDescent="0.35">
      <c r="A16" s="42" t="s">
        <v>395</v>
      </c>
      <c r="B16" s="43"/>
    </row>
    <row r="17" spans="1:2" ht="15.5" x14ac:dyDescent="0.35">
      <c r="A17" s="37"/>
      <c r="B17" s="44"/>
    </row>
    <row r="18" spans="1:2" ht="15.5" x14ac:dyDescent="0.35">
      <c r="A18" s="37" t="s">
        <v>396</v>
      </c>
      <c r="B18" s="44">
        <f>'3_Formulaire'!$V$2</f>
        <v>0</v>
      </c>
    </row>
    <row r="19" spans="1:2" ht="30" customHeight="1" x14ac:dyDescent="0.25">
      <c r="A19" s="175" t="s">
        <v>397</v>
      </c>
      <c r="B19" s="175"/>
    </row>
    <row r="20" spans="1:2" ht="15.5" x14ac:dyDescent="0.35">
      <c r="A20" s="37" t="s">
        <v>398</v>
      </c>
      <c r="B20" s="44"/>
    </row>
    <row r="21" spans="1:2" ht="15.5" x14ac:dyDescent="0.35">
      <c r="A21" s="37"/>
      <c r="B21" s="44"/>
    </row>
    <row r="22" spans="1:2" ht="16" thickBot="1" x14ac:dyDescent="0.4">
      <c r="A22" s="45" t="s">
        <v>399</v>
      </c>
      <c r="B22" s="46">
        <f>B18</f>
        <v>0</v>
      </c>
    </row>
    <row r="23" spans="1:2" ht="16" thickTop="1" x14ac:dyDescent="0.35">
      <c r="A23" s="37"/>
      <c r="B23" s="37"/>
    </row>
    <row r="24" spans="1:2" ht="15.5" x14ac:dyDescent="0.35">
      <c r="A24" s="39" t="s">
        <v>400</v>
      </c>
      <c r="B24" s="40"/>
    </row>
    <row r="25" spans="1:2" ht="15.5" x14ac:dyDescent="0.35">
      <c r="A25" s="39"/>
      <c r="B25" s="40"/>
    </row>
    <row r="26" spans="1:2" ht="15.5" x14ac:dyDescent="0.25">
      <c r="A26" s="47" t="s">
        <v>382</v>
      </c>
      <c r="B26" s="47" t="str">
        <f>IF('2_Coordonnées_demandeur'!B13=0, HinterlegteWerte!J3,'2_Coordonnées_demandeur'!B13)</f>
        <v>Nom du titulaire du compte manquant</v>
      </c>
    </row>
    <row r="27" spans="1:2" ht="15.5" x14ac:dyDescent="0.25">
      <c r="A27" s="47" t="s">
        <v>383</v>
      </c>
      <c r="B27" s="47" t="str">
        <f>IF('2_Coordonnées_demandeur'!B14=0, HinterlegteWerte!J5,'2_Coordonnées_demandeur'!B14)</f>
        <v>Nom de la banque manquant</v>
      </c>
    </row>
    <row r="28" spans="1:2" ht="15.5" x14ac:dyDescent="0.25">
      <c r="A28" s="47" t="s">
        <v>384</v>
      </c>
      <c r="B28" s="47" t="str">
        <f>IF('2_Coordonnées_demandeur'!B15=0, "",'2_Coordonnées_demandeur'!B15)</f>
        <v/>
      </c>
    </row>
    <row r="29" spans="1:2" ht="15.5" x14ac:dyDescent="0.25">
      <c r="A29" s="47" t="s">
        <v>7</v>
      </c>
      <c r="B29" s="47" t="str">
        <f>IF('2_Coordonnées_demandeur'!B16=0, HinterlegteWerte!J4,'2_Coordonnées_demandeur'!B16)</f>
        <v>IBAN manquant</v>
      </c>
    </row>
    <row r="30" spans="1:2" ht="15.5" x14ac:dyDescent="0.25">
      <c r="A30" s="48" t="s">
        <v>401</v>
      </c>
      <c r="B30" s="48" t="str">
        <f>IF('2_Coordonnées_demandeur'!B17=0, "-",'2_Coordonnées_demandeur'!B17)</f>
        <v>-</v>
      </c>
    </row>
    <row r="31" spans="1:2" ht="15.5" x14ac:dyDescent="0.25">
      <c r="A31" s="48" t="s">
        <v>402</v>
      </c>
      <c r="B31" s="48" t="str">
        <f>IF('2_Coordonnées_demandeur'!B5=0, "-",'2_Coordonnées_demandeur'!B5)</f>
        <v>-</v>
      </c>
    </row>
    <row r="32" spans="1:2" ht="15.5" x14ac:dyDescent="0.25">
      <c r="A32" s="48"/>
      <c r="B32" s="48"/>
    </row>
    <row r="33" spans="1:2" ht="15.5" x14ac:dyDescent="0.25">
      <c r="A33" s="49" t="s">
        <v>403</v>
      </c>
      <c r="B33" s="47"/>
    </row>
    <row r="34" spans="1:2" ht="110" customHeight="1" x14ac:dyDescent="0.25">
      <c r="A34" s="174" t="s">
        <v>404</v>
      </c>
      <c r="B34" s="174"/>
    </row>
    <row r="35" spans="1:2" ht="78" customHeight="1" x14ac:dyDescent="0.35">
      <c r="A35" s="50" t="s">
        <v>405</v>
      </c>
      <c r="B35" s="51"/>
    </row>
  </sheetData>
  <sheetProtection algorithmName="SHA-512" hashValue="dMyg0m2l/1ces+sxtlABFElTcQXiHTsFknRMuDmF4UXR70I16jfiArsKOa/3Eh2ZC0ZSC72td+CAuzBIk5TkBg==" saltValue="iWDkJqsKOoGm2i+bxufR9A==" spinCount="100000" sheet="1" objects="1" scenarios="1"/>
  <mergeCells count="2">
    <mergeCell ref="A34:B34"/>
    <mergeCell ref="A19:B19"/>
  </mergeCells>
  <phoneticPr fontId="8" type="noConversion"/>
  <conditionalFormatting sqref="B26:B31">
    <cfRule type="containsText" dxfId="0" priority="1" operator="containsText" text="manquant">
      <formula>NOT(ISERROR(SEARCH("manquant",B26)))</formula>
    </cfRule>
  </conditionalFormatting>
  <pageMargins left="0.7" right="0.7" top="0.75" bottom="0.75" header="0.3" footer="0.3"/>
  <pageSetup paperSize="9" orientation="portrait" horizontalDpi="4294967292"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M708"/>
  <sheetViews>
    <sheetView zoomScale="55" zoomScaleNormal="55" workbookViewId="0">
      <pane ySplit="5" topLeftCell="A6" activePane="bottomLeft" state="frozen"/>
      <selection pane="bottomLeft" activeCell="A3" sqref="A3"/>
    </sheetView>
  </sheetViews>
  <sheetFormatPr defaultColWidth="11.81640625" defaultRowHeight="15.5" x14ac:dyDescent="0.25"/>
  <cols>
    <col min="1" max="1" width="15.1796875" style="97" customWidth="1"/>
    <col min="2" max="2" width="38.36328125" style="86" customWidth="1"/>
    <col min="3" max="3" width="23.453125" style="86" bestFit="1" customWidth="1"/>
    <col min="4" max="4" width="58.81640625" style="98" bestFit="1" customWidth="1"/>
    <col min="5" max="5" width="59.1796875" style="99" customWidth="1"/>
    <col min="6" max="6" width="15.453125" style="86" customWidth="1"/>
    <col min="7" max="7" width="19.1796875" style="100" customWidth="1"/>
    <col min="8" max="8" width="19.453125" style="86" customWidth="1"/>
    <col min="9" max="9" width="13.1796875" style="101" customWidth="1"/>
    <col min="10" max="10" width="29.453125" style="125" customWidth="1"/>
    <col min="11" max="16384" width="11.81640625" style="97"/>
  </cols>
  <sheetData>
    <row r="1" spans="1:10" ht="28" x14ac:dyDescent="0.25">
      <c r="A1" s="93" t="s">
        <v>432</v>
      </c>
      <c r="B1" s="93"/>
      <c r="C1" s="93"/>
      <c r="D1" s="94"/>
      <c r="E1" s="94"/>
      <c r="F1" s="94"/>
      <c r="G1" s="95"/>
      <c r="H1" s="94"/>
      <c r="I1" s="96"/>
      <c r="J1" s="126"/>
    </row>
    <row r="2" spans="1:10" x14ac:dyDescent="0.25">
      <c r="A2" s="94" t="s">
        <v>1308</v>
      </c>
      <c r="B2" s="94"/>
      <c r="C2" s="94"/>
      <c r="D2" s="94"/>
      <c r="E2" s="94"/>
      <c r="F2" s="94"/>
      <c r="G2" s="95"/>
      <c r="H2" s="94"/>
      <c r="I2" s="96"/>
      <c r="J2" s="126"/>
    </row>
    <row r="3" spans="1:10" x14ac:dyDescent="0.25">
      <c r="B3" s="97"/>
    </row>
    <row r="5" spans="1:10" ht="31" x14ac:dyDescent="0.25">
      <c r="A5" s="102" t="s">
        <v>1159</v>
      </c>
      <c r="B5" s="102" t="s">
        <v>433</v>
      </c>
      <c r="C5" s="102" t="s">
        <v>337</v>
      </c>
      <c r="D5" s="103" t="s">
        <v>338</v>
      </c>
      <c r="E5" s="103" t="s">
        <v>434</v>
      </c>
      <c r="F5" s="102" t="s">
        <v>492</v>
      </c>
      <c r="G5" s="102" t="s">
        <v>435</v>
      </c>
      <c r="H5" s="102" t="s">
        <v>436</v>
      </c>
      <c r="I5" s="104" t="s">
        <v>437</v>
      </c>
      <c r="J5" s="127" t="s">
        <v>1128</v>
      </c>
    </row>
    <row r="6" spans="1:10" x14ac:dyDescent="0.25">
      <c r="A6" s="97" t="s">
        <v>1160</v>
      </c>
      <c r="B6" s="86" t="s">
        <v>438</v>
      </c>
      <c r="C6" s="3" t="s">
        <v>9</v>
      </c>
      <c r="D6" s="4" t="s">
        <v>1247</v>
      </c>
      <c r="E6" s="4"/>
      <c r="F6" s="3" t="s">
        <v>3</v>
      </c>
      <c r="G6" s="86" t="s">
        <v>1248</v>
      </c>
      <c r="H6" s="86" t="s">
        <v>1207</v>
      </c>
      <c r="I6" s="105">
        <v>44637</v>
      </c>
      <c r="J6" s="125">
        <v>100</v>
      </c>
    </row>
    <row r="7" spans="1:10" x14ac:dyDescent="0.25">
      <c r="A7" s="97" t="s">
        <v>1160</v>
      </c>
      <c r="B7" s="86" t="s">
        <v>438</v>
      </c>
      <c r="C7" s="3" t="s">
        <v>9</v>
      </c>
      <c r="D7" s="4" t="s">
        <v>213</v>
      </c>
      <c r="E7" s="4"/>
      <c r="F7" s="3" t="s">
        <v>3</v>
      </c>
      <c r="G7" s="86" t="s">
        <v>493</v>
      </c>
      <c r="H7" s="86" t="s">
        <v>439</v>
      </c>
      <c r="I7" s="105">
        <v>43319</v>
      </c>
      <c r="J7" s="125">
        <v>100</v>
      </c>
    </row>
    <row r="8" spans="1:10" x14ac:dyDescent="0.25">
      <c r="A8" s="97" t="s">
        <v>1160</v>
      </c>
      <c r="B8" s="86" t="s">
        <v>438</v>
      </c>
      <c r="C8" s="3" t="s">
        <v>9</v>
      </c>
      <c r="D8" s="4" t="s">
        <v>261</v>
      </c>
      <c r="E8" s="4"/>
      <c r="F8" s="3" t="s">
        <v>3</v>
      </c>
      <c r="G8" s="86" t="s">
        <v>497</v>
      </c>
      <c r="H8" s="86" t="s">
        <v>439</v>
      </c>
      <c r="I8" s="105">
        <v>43923</v>
      </c>
      <c r="J8" s="125">
        <v>100</v>
      </c>
    </row>
    <row r="9" spans="1:10" x14ac:dyDescent="0.25">
      <c r="A9" s="97" t="s">
        <v>1160</v>
      </c>
      <c r="B9" s="86" t="s">
        <v>438</v>
      </c>
      <c r="C9" s="3" t="s">
        <v>9</v>
      </c>
      <c r="D9" s="4" t="s">
        <v>207</v>
      </c>
      <c r="E9" s="4"/>
      <c r="F9" s="3" t="s">
        <v>3</v>
      </c>
      <c r="G9" s="86" t="s">
        <v>494</v>
      </c>
      <c r="H9" s="86" t="s">
        <v>439</v>
      </c>
      <c r="I9" s="105">
        <v>43264</v>
      </c>
      <c r="J9" s="125">
        <v>100</v>
      </c>
    </row>
    <row r="10" spans="1:10" x14ac:dyDescent="0.25">
      <c r="A10" s="97" t="s">
        <v>1160</v>
      </c>
      <c r="B10" s="86" t="s">
        <v>438</v>
      </c>
      <c r="C10" s="3" t="s">
        <v>9</v>
      </c>
      <c r="D10" s="4" t="s">
        <v>208</v>
      </c>
      <c r="E10" s="4"/>
      <c r="F10" s="3" t="s">
        <v>3</v>
      </c>
      <c r="G10" s="86" t="s">
        <v>495</v>
      </c>
      <c r="H10" s="86" t="s">
        <v>439</v>
      </c>
      <c r="I10" s="105">
        <v>43264</v>
      </c>
      <c r="J10" s="125">
        <v>100</v>
      </c>
    </row>
    <row r="11" spans="1:10" x14ac:dyDescent="0.25">
      <c r="A11" s="97" t="s">
        <v>1160</v>
      </c>
      <c r="B11" s="86" t="s">
        <v>438</v>
      </c>
      <c r="C11" s="3" t="s">
        <v>9</v>
      </c>
      <c r="D11" s="4" t="s">
        <v>1249</v>
      </c>
      <c r="E11" s="4"/>
      <c r="F11" s="3" t="s">
        <v>3</v>
      </c>
      <c r="G11" s="86" t="s">
        <v>1080</v>
      </c>
      <c r="H11" s="86" t="s">
        <v>1207</v>
      </c>
      <c r="I11" s="121">
        <v>44637</v>
      </c>
      <c r="J11" s="125">
        <v>100</v>
      </c>
    </row>
    <row r="12" spans="1:10" x14ac:dyDescent="0.25">
      <c r="A12" s="97" t="s">
        <v>1160</v>
      </c>
      <c r="B12" s="86" t="s">
        <v>438</v>
      </c>
      <c r="C12" s="3" t="s">
        <v>9</v>
      </c>
      <c r="D12" s="4" t="s">
        <v>1250</v>
      </c>
      <c r="E12" s="4"/>
      <c r="F12" s="3" t="s">
        <v>3</v>
      </c>
      <c r="G12" s="86" t="s">
        <v>525</v>
      </c>
      <c r="H12" s="86" t="s">
        <v>1207</v>
      </c>
      <c r="I12" s="105">
        <v>44637</v>
      </c>
      <c r="J12" s="125">
        <v>100</v>
      </c>
    </row>
    <row r="13" spans="1:10" x14ac:dyDescent="0.25">
      <c r="A13" s="97" t="s">
        <v>1160</v>
      </c>
      <c r="B13" s="86" t="s">
        <v>438</v>
      </c>
      <c r="C13" s="3" t="s">
        <v>9</v>
      </c>
      <c r="D13" s="4" t="s">
        <v>1251</v>
      </c>
      <c r="E13" s="4"/>
      <c r="F13" s="3" t="s">
        <v>3</v>
      </c>
      <c r="G13" s="86" t="s">
        <v>747</v>
      </c>
      <c r="H13" s="86" t="s">
        <v>1207</v>
      </c>
      <c r="I13" s="105">
        <v>44637</v>
      </c>
      <c r="J13" s="125">
        <v>100</v>
      </c>
    </row>
    <row r="14" spans="1:10" x14ac:dyDescent="0.25">
      <c r="A14" s="97" t="s">
        <v>1160</v>
      </c>
      <c r="B14" s="86" t="s">
        <v>438</v>
      </c>
      <c r="C14" s="3" t="s">
        <v>9</v>
      </c>
      <c r="D14" s="4" t="s">
        <v>209</v>
      </c>
      <c r="E14" s="4"/>
      <c r="F14" s="3" t="s">
        <v>3</v>
      </c>
      <c r="G14" s="86" t="s">
        <v>496</v>
      </c>
      <c r="H14" s="86" t="s">
        <v>439</v>
      </c>
      <c r="I14" s="105">
        <v>43264</v>
      </c>
      <c r="J14" s="125">
        <v>100</v>
      </c>
    </row>
    <row r="15" spans="1:10" x14ac:dyDescent="0.25">
      <c r="A15" s="97" t="s">
        <v>1160</v>
      </c>
      <c r="B15" s="86" t="s">
        <v>438</v>
      </c>
      <c r="C15" s="86" t="s">
        <v>10</v>
      </c>
      <c r="D15" s="99" t="s">
        <v>1098</v>
      </c>
      <c r="E15" s="4"/>
      <c r="F15" s="86" t="s">
        <v>4</v>
      </c>
      <c r="G15" s="86" t="s">
        <v>647</v>
      </c>
      <c r="H15" s="86" t="s">
        <v>439</v>
      </c>
      <c r="I15" s="105">
        <v>44418</v>
      </c>
      <c r="J15" s="125">
        <v>100</v>
      </c>
    </row>
    <row r="16" spans="1:10" x14ac:dyDescent="0.25">
      <c r="A16" s="97" t="s">
        <v>1160</v>
      </c>
      <c r="B16" s="86" t="s">
        <v>438</v>
      </c>
      <c r="C16" s="3" t="s">
        <v>10</v>
      </c>
      <c r="D16" s="4" t="s">
        <v>238</v>
      </c>
      <c r="E16" s="4"/>
      <c r="F16" s="3" t="s">
        <v>4</v>
      </c>
      <c r="G16" s="86" t="s">
        <v>498</v>
      </c>
      <c r="H16" s="86" t="s">
        <v>439</v>
      </c>
      <c r="I16" s="121">
        <v>43657</v>
      </c>
      <c r="J16" s="125">
        <v>100</v>
      </c>
    </row>
    <row r="17" spans="1:10" x14ac:dyDescent="0.25">
      <c r="A17" s="97" t="s">
        <v>1160</v>
      </c>
      <c r="B17" s="86" t="s">
        <v>438</v>
      </c>
      <c r="C17" s="86" t="s">
        <v>10</v>
      </c>
      <c r="D17" s="4" t="s">
        <v>11</v>
      </c>
      <c r="F17" s="86" t="s">
        <v>4</v>
      </c>
      <c r="G17" s="86" t="s">
        <v>499</v>
      </c>
      <c r="H17" s="86" t="s">
        <v>439</v>
      </c>
      <c r="I17" s="105">
        <v>42767</v>
      </c>
      <c r="J17" s="125">
        <v>100</v>
      </c>
    </row>
    <row r="18" spans="1:10" x14ac:dyDescent="0.25">
      <c r="A18" s="97" t="s">
        <v>1160</v>
      </c>
      <c r="B18" s="86" t="s">
        <v>438</v>
      </c>
      <c r="C18" s="86" t="s">
        <v>10</v>
      </c>
      <c r="D18" s="4" t="s">
        <v>633</v>
      </c>
      <c r="E18" s="4" t="s">
        <v>1099</v>
      </c>
      <c r="F18" s="86" t="s">
        <v>4</v>
      </c>
      <c r="G18" s="86" t="s">
        <v>495</v>
      </c>
      <c r="H18" s="86" t="s">
        <v>439</v>
      </c>
      <c r="I18" s="105">
        <v>44418</v>
      </c>
      <c r="J18" s="125">
        <v>100</v>
      </c>
    </row>
    <row r="19" spans="1:10" x14ac:dyDescent="0.25">
      <c r="A19" s="97" t="s">
        <v>1160</v>
      </c>
      <c r="B19" s="86" t="s">
        <v>438</v>
      </c>
      <c r="C19" s="3" t="s">
        <v>10</v>
      </c>
      <c r="D19" s="4" t="s">
        <v>634</v>
      </c>
      <c r="E19" s="4" t="s">
        <v>1100</v>
      </c>
      <c r="F19" s="3" t="s">
        <v>4</v>
      </c>
      <c r="G19" s="86" t="s">
        <v>635</v>
      </c>
      <c r="H19" s="86" t="s">
        <v>439</v>
      </c>
      <c r="I19" s="121">
        <v>44418</v>
      </c>
      <c r="J19" s="125">
        <v>100</v>
      </c>
    </row>
    <row r="20" spans="1:10" x14ac:dyDescent="0.25">
      <c r="A20" s="97" t="s">
        <v>1160</v>
      </c>
      <c r="B20" s="86" t="s">
        <v>438</v>
      </c>
      <c r="C20" s="86" t="s">
        <v>10</v>
      </c>
      <c r="D20" s="4" t="s">
        <v>648</v>
      </c>
      <c r="F20" s="86" t="s">
        <v>4</v>
      </c>
      <c r="G20" s="86" t="s">
        <v>649</v>
      </c>
      <c r="H20" s="86" t="s">
        <v>439</v>
      </c>
      <c r="I20" s="105">
        <v>44418</v>
      </c>
      <c r="J20" s="125">
        <v>100</v>
      </c>
    </row>
    <row r="21" spans="1:10" x14ac:dyDescent="0.25">
      <c r="A21" s="97" t="s">
        <v>1160</v>
      </c>
      <c r="B21" s="86" t="s">
        <v>438</v>
      </c>
      <c r="C21" s="86" t="s">
        <v>10</v>
      </c>
      <c r="D21" s="99" t="s">
        <v>1101</v>
      </c>
      <c r="E21" s="99" t="s">
        <v>600</v>
      </c>
      <c r="F21" s="86" t="s">
        <v>4</v>
      </c>
      <c r="G21" s="86" t="s">
        <v>636</v>
      </c>
      <c r="H21" s="86" t="s">
        <v>439</v>
      </c>
      <c r="I21" s="105">
        <v>43335</v>
      </c>
      <c r="J21" s="125">
        <v>100</v>
      </c>
    </row>
    <row r="22" spans="1:10" x14ac:dyDescent="0.25">
      <c r="A22" s="97" t="s">
        <v>1160</v>
      </c>
      <c r="B22" s="86" t="s">
        <v>438</v>
      </c>
      <c r="C22" s="3" t="s">
        <v>10</v>
      </c>
      <c r="D22" s="4" t="s">
        <v>1102</v>
      </c>
      <c r="E22" s="4" t="s">
        <v>1103</v>
      </c>
      <c r="F22" s="7" t="s">
        <v>4</v>
      </c>
      <c r="G22" s="86" t="s">
        <v>637</v>
      </c>
      <c r="H22" s="86" t="s">
        <v>439</v>
      </c>
      <c r="I22" s="121">
        <v>44418</v>
      </c>
      <c r="J22" s="125">
        <v>100</v>
      </c>
    </row>
    <row r="23" spans="1:10" x14ac:dyDescent="0.25">
      <c r="A23" s="97" t="s">
        <v>1160</v>
      </c>
      <c r="B23" s="86" t="s">
        <v>438</v>
      </c>
      <c r="C23" s="86" t="s">
        <v>10</v>
      </c>
      <c r="D23" s="99" t="s">
        <v>650</v>
      </c>
      <c r="F23" s="86" t="s">
        <v>4</v>
      </c>
      <c r="G23" s="86" t="s">
        <v>651</v>
      </c>
      <c r="H23" s="86" t="s">
        <v>439</v>
      </c>
      <c r="I23" s="105">
        <v>44418</v>
      </c>
      <c r="J23" s="125">
        <v>100</v>
      </c>
    </row>
    <row r="24" spans="1:10" x14ac:dyDescent="0.25">
      <c r="A24" s="97" t="s">
        <v>1160</v>
      </c>
      <c r="B24" s="86" t="s">
        <v>438</v>
      </c>
      <c r="C24" s="86" t="s">
        <v>10</v>
      </c>
      <c r="D24" s="99" t="s">
        <v>1104</v>
      </c>
      <c r="E24" s="99" t="s">
        <v>638</v>
      </c>
      <c r="F24" s="86" t="s">
        <v>4</v>
      </c>
      <c r="G24" s="86" t="s">
        <v>514</v>
      </c>
      <c r="H24" s="86" t="s">
        <v>439</v>
      </c>
      <c r="I24" s="105">
        <v>44418</v>
      </c>
      <c r="J24" s="125">
        <v>100</v>
      </c>
    </row>
    <row r="25" spans="1:10" x14ac:dyDescent="0.25">
      <c r="A25" s="97" t="s">
        <v>1160</v>
      </c>
      <c r="B25" s="86" t="s">
        <v>438</v>
      </c>
      <c r="C25" s="86" t="s">
        <v>10</v>
      </c>
      <c r="D25" s="99" t="s">
        <v>214</v>
      </c>
      <c r="E25" s="99" t="s">
        <v>215</v>
      </c>
      <c r="F25" s="86" t="s">
        <v>4</v>
      </c>
      <c r="G25" s="86" t="s">
        <v>501</v>
      </c>
      <c r="H25" s="86" t="s">
        <v>439</v>
      </c>
      <c r="I25" s="105">
        <v>43335</v>
      </c>
      <c r="J25" s="125">
        <v>100</v>
      </c>
    </row>
    <row r="26" spans="1:10" x14ac:dyDescent="0.25">
      <c r="A26" s="97" t="s">
        <v>1160</v>
      </c>
      <c r="B26" s="86" t="s">
        <v>438</v>
      </c>
      <c r="C26" s="86" t="s">
        <v>10</v>
      </c>
      <c r="D26" s="99" t="s">
        <v>1097</v>
      </c>
      <c r="F26" s="86" t="s">
        <v>4</v>
      </c>
      <c r="G26" s="86" t="s">
        <v>690</v>
      </c>
      <c r="H26" s="86" t="s">
        <v>439</v>
      </c>
      <c r="I26" s="105">
        <v>44536</v>
      </c>
      <c r="J26" s="125">
        <v>100</v>
      </c>
    </row>
    <row r="27" spans="1:10" x14ac:dyDescent="0.25">
      <c r="A27" s="97" t="s">
        <v>1160</v>
      </c>
      <c r="B27" s="86" t="s">
        <v>438</v>
      </c>
      <c r="C27" s="86" t="s">
        <v>10</v>
      </c>
      <c r="D27" s="99" t="s">
        <v>1288</v>
      </c>
      <c r="F27" s="86" t="s">
        <v>4</v>
      </c>
      <c r="G27" s="86" t="s">
        <v>923</v>
      </c>
      <c r="H27" s="86" t="s">
        <v>439</v>
      </c>
      <c r="I27" s="105">
        <v>44727</v>
      </c>
      <c r="J27" s="125">
        <v>100</v>
      </c>
    </row>
    <row r="28" spans="1:10" x14ac:dyDescent="0.25">
      <c r="A28" s="97" t="s">
        <v>1160</v>
      </c>
      <c r="B28" s="86" t="s">
        <v>438</v>
      </c>
      <c r="C28" s="86" t="s">
        <v>10</v>
      </c>
      <c r="D28" s="99" t="s">
        <v>1289</v>
      </c>
      <c r="F28" s="86" t="s">
        <v>4</v>
      </c>
      <c r="G28" s="86" t="s">
        <v>563</v>
      </c>
      <c r="H28" s="86" t="s">
        <v>439</v>
      </c>
      <c r="I28" s="105">
        <v>44727</v>
      </c>
      <c r="J28" s="125">
        <v>100</v>
      </c>
    </row>
    <row r="29" spans="1:10" s="2" customFormat="1" x14ac:dyDescent="0.25">
      <c r="A29" s="97" t="s">
        <v>1160</v>
      </c>
      <c r="B29" s="86" t="s">
        <v>438</v>
      </c>
      <c r="C29" s="86" t="s">
        <v>10</v>
      </c>
      <c r="D29" s="99" t="s">
        <v>1290</v>
      </c>
      <c r="E29" s="99"/>
      <c r="F29" s="86" t="s">
        <v>4</v>
      </c>
      <c r="G29" s="86" t="s">
        <v>968</v>
      </c>
      <c r="H29" s="86" t="s">
        <v>439</v>
      </c>
      <c r="I29" s="105">
        <v>44727</v>
      </c>
      <c r="J29" s="125">
        <v>100</v>
      </c>
    </row>
    <row r="30" spans="1:10" x14ac:dyDescent="0.25">
      <c r="A30" s="97" t="s">
        <v>1160</v>
      </c>
      <c r="B30" s="86" t="s">
        <v>438</v>
      </c>
      <c r="C30" s="86" t="s">
        <v>10</v>
      </c>
      <c r="D30" s="99" t="s">
        <v>1291</v>
      </c>
      <c r="F30" s="86" t="s">
        <v>4</v>
      </c>
      <c r="G30" s="86" t="s">
        <v>779</v>
      </c>
      <c r="H30" s="86" t="s">
        <v>439</v>
      </c>
      <c r="I30" s="105">
        <v>44727</v>
      </c>
      <c r="J30" s="125">
        <v>100</v>
      </c>
    </row>
    <row r="31" spans="1:10" x14ac:dyDescent="0.25">
      <c r="A31" s="97" t="s">
        <v>1160</v>
      </c>
      <c r="B31" s="86" t="s">
        <v>438</v>
      </c>
      <c r="C31" s="86" t="s">
        <v>10</v>
      </c>
      <c r="D31" s="99" t="s">
        <v>1292</v>
      </c>
      <c r="F31" s="86" t="s">
        <v>4</v>
      </c>
      <c r="G31" s="86" t="s">
        <v>893</v>
      </c>
      <c r="H31" s="86" t="s">
        <v>439</v>
      </c>
      <c r="I31" s="105">
        <v>44727</v>
      </c>
      <c r="J31" s="125">
        <v>100</v>
      </c>
    </row>
    <row r="32" spans="1:10" x14ac:dyDescent="0.25">
      <c r="A32" s="97" t="s">
        <v>1160</v>
      </c>
      <c r="B32" s="86" t="s">
        <v>438</v>
      </c>
      <c r="C32" s="3" t="s">
        <v>10</v>
      </c>
      <c r="D32" s="4" t="s">
        <v>1293</v>
      </c>
      <c r="E32" s="4"/>
      <c r="F32" s="3" t="s">
        <v>4</v>
      </c>
      <c r="G32" s="86" t="s">
        <v>1294</v>
      </c>
      <c r="H32" s="86" t="s">
        <v>439</v>
      </c>
      <c r="I32" s="105">
        <v>44727</v>
      </c>
      <c r="J32" s="125">
        <v>100</v>
      </c>
    </row>
    <row r="33" spans="1:10" ht="62" x14ac:dyDescent="0.25">
      <c r="A33" s="97" t="s">
        <v>1160</v>
      </c>
      <c r="B33" s="86" t="s">
        <v>438</v>
      </c>
      <c r="C33" s="86" t="s">
        <v>10</v>
      </c>
      <c r="D33" s="99" t="s">
        <v>1105</v>
      </c>
      <c r="E33" s="99" t="s">
        <v>1257</v>
      </c>
      <c r="F33" s="86" t="s">
        <v>4</v>
      </c>
      <c r="G33" s="100" t="s">
        <v>108</v>
      </c>
      <c r="H33" s="86" t="s">
        <v>439</v>
      </c>
      <c r="I33" s="105">
        <v>44404</v>
      </c>
      <c r="J33" s="125">
        <v>100</v>
      </c>
    </row>
    <row r="34" spans="1:10" ht="46.5" x14ac:dyDescent="0.25">
      <c r="A34" s="97" t="s">
        <v>1160</v>
      </c>
      <c r="B34" s="86" t="s">
        <v>438</v>
      </c>
      <c r="C34" s="86" t="s">
        <v>10</v>
      </c>
      <c r="D34" s="99" t="s">
        <v>1106</v>
      </c>
      <c r="E34" s="99" t="s">
        <v>1258</v>
      </c>
      <c r="F34" s="86" t="s">
        <v>4</v>
      </c>
      <c r="G34" s="100" t="s">
        <v>108</v>
      </c>
      <c r="H34" s="86" t="s">
        <v>439</v>
      </c>
      <c r="I34" s="105">
        <v>44404</v>
      </c>
      <c r="J34" s="125">
        <v>100</v>
      </c>
    </row>
    <row r="35" spans="1:10" ht="31" x14ac:dyDescent="0.25">
      <c r="A35" s="97" t="s">
        <v>1160</v>
      </c>
      <c r="B35" s="86" t="s">
        <v>438</v>
      </c>
      <c r="C35" s="86" t="s">
        <v>10</v>
      </c>
      <c r="D35" s="99" t="s">
        <v>1107</v>
      </c>
      <c r="E35" s="99" t="s">
        <v>1108</v>
      </c>
      <c r="F35" s="86" t="s">
        <v>4</v>
      </c>
      <c r="G35" s="100" t="s">
        <v>118</v>
      </c>
      <c r="H35" s="86" t="s">
        <v>439</v>
      </c>
      <c r="I35" s="105">
        <v>44404</v>
      </c>
      <c r="J35" s="125">
        <v>100</v>
      </c>
    </row>
    <row r="36" spans="1:10" x14ac:dyDescent="0.25">
      <c r="A36" s="97" t="s">
        <v>1160</v>
      </c>
      <c r="B36" s="86" t="s">
        <v>438</v>
      </c>
      <c r="C36" s="86" t="s">
        <v>10</v>
      </c>
      <c r="D36" s="99" t="s">
        <v>589</v>
      </c>
      <c r="E36" s="99" t="s">
        <v>590</v>
      </c>
      <c r="F36" s="86" t="s">
        <v>3</v>
      </c>
      <c r="G36" s="100" t="s">
        <v>118</v>
      </c>
      <c r="H36" s="86" t="s">
        <v>439</v>
      </c>
      <c r="I36" s="105">
        <v>44404</v>
      </c>
      <c r="J36" s="125">
        <v>100</v>
      </c>
    </row>
    <row r="37" spans="1:10" x14ac:dyDescent="0.25">
      <c r="A37" s="97" t="s">
        <v>1160</v>
      </c>
      <c r="B37" s="86" t="s">
        <v>438</v>
      </c>
      <c r="C37" s="86" t="s">
        <v>12</v>
      </c>
      <c r="D37" s="4" t="s">
        <v>15</v>
      </c>
      <c r="E37" s="4"/>
      <c r="F37" s="3" t="s">
        <v>4</v>
      </c>
      <c r="G37" s="100" t="s">
        <v>507</v>
      </c>
      <c r="H37" s="86" t="s">
        <v>439</v>
      </c>
      <c r="I37" s="105">
        <v>42856</v>
      </c>
      <c r="J37" s="125">
        <v>100</v>
      </c>
    </row>
    <row r="38" spans="1:10" x14ac:dyDescent="0.25">
      <c r="A38" s="97" t="s">
        <v>1160</v>
      </c>
      <c r="B38" s="86" t="s">
        <v>438</v>
      </c>
      <c r="C38" s="86" t="s">
        <v>12</v>
      </c>
      <c r="D38" s="99" t="s">
        <v>198</v>
      </c>
      <c r="F38" s="86" t="s">
        <v>4</v>
      </c>
      <c r="G38" s="100" t="s">
        <v>508</v>
      </c>
      <c r="H38" s="86" t="s">
        <v>439</v>
      </c>
      <c r="I38" s="105">
        <v>43131</v>
      </c>
      <c r="J38" s="125">
        <v>100</v>
      </c>
    </row>
    <row r="39" spans="1:10" x14ac:dyDescent="0.25">
      <c r="A39" s="97" t="s">
        <v>1160</v>
      </c>
      <c r="B39" s="86" t="s">
        <v>438</v>
      </c>
      <c r="C39" s="86" t="s">
        <v>12</v>
      </c>
      <c r="D39" s="99" t="s">
        <v>197</v>
      </c>
      <c r="F39" s="86" t="s">
        <v>4</v>
      </c>
      <c r="G39" s="100" t="s">
        <v>509</v>
      </c>
      <c r="H39" s="86" t="s">
        <v>439</v>
      </c>
      <c r="I39" s="105">
        <v>43131</v>
      </c>
      <c r="J39" s="125">
        <v>100</v>
      </c>
    </row>
    <row r="40" spans="1:10" x14ac:dyDescent="0.25">
      <c r="A40" s="97" t="s">
        <v>1160</v>
      </c>
      <c r="B40" s="86" t="s">
        <v>438</v>
      </c>
      <c r="C40" s="86" t="s">
        <v>12</v>
      </c>
      <c r="D40" s="99" t="s">
        <v>13</v>
      </c>
      <c r="E40" s="99" t="s">
        <v>14</v>
      </c>
      <c r="F40" s="86" t="s">
        <v>4</v>
      </c>
      <c r="G40" s="100" t="s">
        <v>510</v>
      </c>
      <c r="H40" s="86" t="s">
        <v>439</v>
      </c>
      <c r="I40" s="105">
        <v>42767</v>
      </c>
      <c r="J40" s="125">
        <v>100</v>
      </c>
    </row>
    <row r="41" spans="1:10" x14ac:dyDescent="0.25">
      <c r="A41" s="97" t="s">
        <v>1160</v>
      </c>
      <c r="B41" s="86" t="s">
        <v>438</v>
      </c>
      <c r="C41" s="86" t="s">
        <v>12</v>
      </c>
      <c r="D41" s="99" t="s">
        <v>195</v>
      </c>
      <c r="F41" s="86" t="s">
        <v>4</v>
      </c>
      <c r="G41" s="100" t="s">
        <v>108</v>
      </c>
      <c r="H41" s="86" t="s">
        <v>439</v>
      </c>
      <c r="I41" s="105">
        <v>43126</v>
      </c>
      <c r="J41" s="125">
        <v>100</v>
      </c>
    </row>
    <row r="42" spans="1:10" x14ac:dyDescent="0.25">
      <c r="A42" s="97" t="s">
        <v>1160</v>
      </c>
      <c r="B42" s="86" t="s">
        <v>438</v>
      </c>
      <c r="C42" s="86" t="s">
        <v>12</v>
      </c>
      <c r="D42" s="99" t="s">
        <v>262</v>
      </c>
      <c r="E42" s="99" t="s">
        <v>263</v>
      </c>
      <c r="F42" s="86" t="s">
        <v>4</v>
      </c>
      <c r="G42" s="100" t="s">
        <v>511</v>
      </c>
      <c r="H42" s="86" t="s">
        <v>439</v>
      </c>
      <c r="I42" s="105">
        <v>43928</v>
      </c>
      <c r="J42" s="125">
        <v>100</v>
      </c>
    </row>
    <row r="43" spans="1:10" x14ac:dyDescent="0.25">
      <c r="A43" s="97" t="s">
        <v>1160</v>
      </c>
      <c r="B43" s="86" t="s">
        <v>446</v>
      </c>
      <c r="C43" s="86" t="s">
        <v>206</v>
      </c>
      <c r="D43" s="99" t="s">
        <v>609</v>
      </c>
      <c r="F43" s="86" t="s">
        <v>3</v>
      </c>
      <c r="G43" s="100" t="s">
        <v>108</v>
      </c>
      <c r="H43" s="86" t="s">
        <v>439</v>
      </c>
      <c r="I43" s="105">
        <v>44306</v>
      </c>
      <c r="J43" s="125">
        <v>175</v>
      </c>
    </row>
    <row r="44" spans="1:10" x14ac:dyDescent="0.25">
      <c r="A44" s="97" t="s">
        <v>1160</v>
      </c>
      <c r="B44" s="86" t="s">
        <v>446</v>
      </c>
      <c r="C44" s="86" t="s">
        <v>60</v>
      </c>
      <c r="D44" s="99" t="s">
        <v>216</v>
      </c>
      <c r="E44" s="99" t="s">
        <v>257</v>
      </c>
      <c r="F44" s="86" t="s">
        <v>3</v>
      </c>
      <c r="G44" s="100" t="s">
        <v>108</v>
      </c>
      <c r="H44" s="86" t="s">
        <v>439</v>
      </c>
      <c r="I44" s="105">
        <v>43340</v>
      </c>
      <c r="J44" s="125">
        <v>175</v>
      </c>
    </row>
    <row r="45" spans="1:10" x14ac:dyDescent="0.25">
      <c r="A45" s="97" t="s">
        <v>1160</v>
      </c>
      <c r="B45" s="86" t="s">
        <v>446</v>
      </c>
      <c r="C45" s="86" t="s">
        <v>60</v>
      </c>
      <c r="D45" s="99" t="s">
        <v>123</v>
      </c>
      <c r="E45" s="99" t="s">
        <v>256</v>
      </c>
      <c r="F45" s="86" t="s">
        <v>3</v>
      </c>
      <c r="G45" s="100" t="s">
        <v>108</v>
      </c>
      <c r="H45" s="86" t="s">
        <v>439</v>
      </c>
      <c r="I45" s="105">
        <v>43039</v>
      </c>
      <c r="J45" s="125">
        <v>175</v>
      </c>
    </row>
    <row r="46" spans="1:10" x14ac:dyDescent="0.25">
      <c r="A46" s="97" t="s">
        <v>1160</v>
      </c>
      <c r="B46" s="86" t="s">
        <v>446</v>
      </c>
      <c r="C46" s="86" t="s">
        <v>76</v>
      </c>
      <c r="D46" s="99" t="s">
        <v>124</v>
      </c>
      <c r="F46" s="86" t="s">
        <v>3</v>
      </c>
      <c r="G46" s="100" t="s">
        <v>108</v>
      </c>
      <c r="H46" s="86" t="s">
        <v>439</v>
      </c>
      <c r="I46" s="105">
        <v>42926</v>
      </c>
      <c r="J46" s="125">
        <v>175</v>
      </c>
    </row>
    <row r="47" spans="1:10" x14ac:dyDescent="0.25">
      <c r="A47" s="97" t="s">
        <v>1160</v>
      </c>
      <c r="B47" s="86" t="s">
        <v>446</v>
      </c>
      <c r="C47" s="86" t="s">
        <v>229</v>
      </c>
      <c r="D47" s="99" t="s">
        <v>234</v>
      </c>
      <c r="E47" s="99" t="s">
        <v>235</v>
      </c>
      <c r="F47" s="86" t="s">
        <v>3</v>
      </c>
      <c r="G47" s="100" t="s">
        <v>108</v>
      </c>
      <c r="H47" s="86" t="s">
        <v>439</v>
      </c>
      <c r="I47" s="105">
        <v>43522</v>
      </c>
      <c r="J47" s="125">
        <v>175</v>
      </c>
    </row>
    <row r="48" spans="1:10" x14ac:dyDescent="0.25">
      <c r="A48" s="97" t="s">
        <v>1160</v>
      </c>
      <c r="B48" s="86" t="s">
        <v>446</v>
      </c>
      <c r="C48" s="86" t="s">
        <v>78</v>
      </c>
      <c r="D48" s="99" t="s">
        <v>125</v>
      </c>
      <c r="E48" s="99" t="s">
        <v>126</v>
      </c>
      <c r="F48" s="86" t="s">
        <v>3</v>
      </c>
      <c r="G48" s="100" t="s">
        <v>108</v>
      </c>
      <c r="H48" s="86" t="s">
        <v>439</v>
      </c>
      <c r="I48" s="105"/>
      <c r="J48" s="125">
        <v>175</v>
      </c>
    </row>
    <row r="49" spans="1:10" x14ac:dyDescent="0.25">
      <c r="A49" s="97" t="s">
        <v>1160</v>
      </c>
      <c r="B49" s="86" t="s">
        <v>446</v>
      </c>
      <c r="C49" s="86" t="s">
        <v>64</v>
      </c>
      <c r="D49" s="99" t="s">
        <v>127</v>
      </c>
      <c r="F49" s="86" t="s">
        <v>3</v>
      </c>
      <c r="G49" s="100" t="s">
        <v>108</v>
      </c>
      <c r="H49" s="86" t="s">
        <v>439</v>
      </c>
      <c r="I49" s="105">
        <v>42928</v>
      </c>
      <c r="J49" s="125">
        <v>175</v>
      </c>
    </row>
    <row r="50" spans="1:10" ht="31" x14ac:dyDescent="0.25">
      <c r="A50" s="97" t="s">
        <v>1160</v>
      </c>
      <c r="B50" s="86" t="s">
        <v>446</v>
      </c>
      <c r="C50" s="86" t="s">
        <v>70</v>
      </c>
      <c r="D50" s="99" t="s">
        <v>130</v>
      </c>
      <c r="F50" s="86" t="s">
        <v>3</v>
      </c>
      <c r="G50" s="100" t="s">
        <v>108</v>
      </c>
      <c r="H50" s="86" t="s">
        <v>439</v>
      </c>
      <c r="I50" s="105"/>
      <c r="J50" s="125">
        <v>175</v>
      </c>
    </row>
    <row r="51" spans="1:10" ht="31" x14ac:dyDescent="0.25">
      <c r="A51" s="97" t="s">
        <v>1160</v>
      </c>
      <c r="B51" s="86" t="s">
        <v>446</v>
      </c>
      <c r="C51" s="86" t="s">
        <v>70</v>
      </c>
      <c r="D51" s="99" t="s">
        <v>128</v>
      </c>
      <c r="F51" s="86" t="s">
        <v>3</v>
      </c>
      <c r="G51" s="100" t="s">
        <v>108</v>
      </c>
      <c r="H51" s="86" t="s">
        <v>439</v>
      </c>
      <c r="I51" s="105"/>
      <c r="J51" s="125">
        <v>175</v>
      </c>
    </row>
    <row r="52" spans="1:10" ht="31" x14ac:dyDescent="0.25">
      <c r="A52" s="97" t="s">
        <v>1160</v>
      </c>
      <c r="B52" s="86" t="s">
        <v>446</v>
      </c>
      <c r="C52" s="86" t="s">
        <v>70</v>
      </c>
      <c r="D52" s="99" t="s">
        <v>129</v>
      </c>
      <c r="F52" s="86" t="s">
        <v>3</v>
      </c>
      <c r="G52" s="100" t="s">
        <v>108</v>
      </c>
      <c r="H52" s="86" t="s">
        <v>439</v>
      </c>
      <c r="I52" s="105"/>
      <c r="J52" s="125">
        <v>175</v>
      </c>
    </row>
    <row r="53" spans="1:10" x14ac:dyDescent="0.25">
      <c r="A53" s="97" t="s">
        <v>1160</v>
      </c>
      <c r="B53" s="86" t="s">
        <v>446</v>
      </c>
      <c r="C53" s="86" t="s">
        <v>196</v>
      </c>
      <c r="D53" s="99" t="s">
        <v>258</v>
      </c>
      <c r="F53" s="86" t="s">
        <v>3</v>
      </c>
      <c r="G53" s="100" t="s">
        <v>118</v>
      </c>
      <c r="H53" s="86" t="s">
        <v>439</v>
      </c>
      <c r="I53" s="105">
        <v>43789</v>
      </c>
      <c r="J53" s="125">
        <v>175</v>
      </c>
    </row>
    <row r="54" spans="1:10" x14ac:dyDescent="0.25">
      <c r="A54" s="97" t="s">
        <v>1160</v>
      </c>
      <c r="B54" s="86" t="s">
        <v>446</v>
      </c>
      <c r="C54" s="86" t="s">
        <v>88</v>
      </c>
      <c r="D54" s="99" t="s">
        <v>131</v>
      </c>
      <c r="F54" s="86" t="s">
        <v>3</v>
      </c>
      <c r="G54" s="100" t="s">
        <v>118</v>
      </c>
      <c r="H54" s="86" t="s">
        <v>439</v>
      </c>
      <c r="I54" s="105">
        <v>42958</v>
      </c>
      <c r="J54" s="125">
        <v>175</v>
      </c>
    </row>
    <row r="55" spans="1:10" x14ac:dyDescent="0.25">
      <c r="A55" s="97" t="s">
        <v>1160</v>
      </c>
      <c r="B55" s="86" t="s">
        <v>446</v>
      </c>
      <c r="C55" s="86" t="s">
        <v>73</v>
      </c>
      <c r="D55" s="99" t="s">
        <v>139</v>
      </c>
      <c r="F55" s="86" t="s">
        <v>3</v>
      </c>
      <c r="G55" s="100" t="s">
        <v>108</v>
      </c>
      <c r="H55" s="86" t="s">
        <v>439</v>
      </c>
      <c r="I55" s="105"/>
      <c r="J55" s="125">
        <v>175</v>
      </c>
    </row>
    <row r="56" spans="1:10" x14ac:dyDescent="0.25">
      <c r="A56" s="97" t="s">
        <v>1160</v>
      </c>
      <c r="B56" s="86" t="s">
        <v>446</v>
      </c>
      <c r="C56" s="86" t="s">
        <v>73</v>
      </c>
      <c r="D56" s="99" t="s">
        <v>138</v>
      </c>
      <c r="F56" s="86" t="s">
        <v>3</v>
      </c>
      <c r="G56" s="100" t="s">
        <v>108</v>
      </c>
      <c r="H56" s="86" t="s">
        <v>439</v>
      </c>
      <c r="I56" s="105"/>
      <c r="J56" s="125">
        <v>175</v>
      </c>
    </row>
    <row r="57" spans="1:10" x14ac:dyDescent="0.25">
      <c r="A57" s="97" t="s">
        <v>1160</v>
      </c>
      <c r="B57" s="86" t="s">
        <v>446</v>
      </c>
      <c r="C57" s="86" t="s">
        <v>73</v>
      </c>
      <c r="D57" s="99" t="s">
        <v>140</v>
      </c>
      <c r="F57" s="86" t="s">
        <v>4</v>
      </c>
      <c r="G57" s="100" t="s">
        <v>108</v>
      </c>
      <c r="H57" s="86" t="s">
        <v>439</v>
      </c>
      <c r="I57" s="105"/>
      <c r="J57" s="125">
        <v>175</v>
      </c>
    </row>
    <row r="58" spans="1:10" x14ac:dyDescent="0.25">
      <c r="A58" s="97" t="s">
        <v>1160</v>
      </c>
      <c r="B58" s="86" t="s">
        <v>446</v>
      </c>
      <c r="C58" s="3" t="s">
        <v>73</v>
      </c>
      <c r="D58" s="4" t="s">
        <v>610</v>
      </c>
      <c r="E58" s="4"/>
      <c r="F58" s="3" t="s">
        <v>4</v>
      </c>
      <c r="G58" s="100" t="s">
        <v>108</v>
      </c>
      <c r="H58" s="86" t="s">
        <v>439</v>
      </c>
      <c r="I58" s="105">
        <v>44260</v>
      </c>
      <c r="J58" s="125">
        <v>175</v>
      </c>
    </row>
    <row r="59" spans="1:10" x14ac:dyDescent="0.25">
      <c r="A59" s="97" t="s">
        <v>1160</v>
      </c>
      <c r="B59" s="86" t="s">
        <v>446</v>
      </c>
      <c r="C59" s="3" t="s">
        <v>73</v>
      </c>
      <c r="D59" s="4" t="s">
        <v>136</v>
      </c>
      <c r="E59" s="4"/>
      <c r="F59" s="3" t="s">
        <v>3</v>
      </c>
      <c r="G59" s="100" t="s">
        <v>108</v>
      </c>
      <c r="H59" s="86" t="s">
        <v>439</v>
      </c>
      <c r="I59" s="105"/>
      <c r="J59" s="125">
        <v>175</v>
      </c>
    </row>
    <row r="60" spans="1:10" x14ac:dyDescent="0.25">
      <c r="A60" s="97" t="s">
        <v>1160</v>
      </c>
      <c r="B60" s="86" t="s">
        <v>446</v>
      </c>
      <c r="C60" s="86" t="s">
        <v>73</v>
      </c>
      <c r="D60" s="4" t="s">
        <v>137</v>
      </c>
      <c r="F60" s="86" t="s">
        <v>3</v>
      </c>
      <c r="G60" s="100" t="s">
        <v>108</v>
      </c>
      <c r="H60" s="86" t="s">
        <v>439</v>
      </c>
      <c r="I60" s="105"/>
      <c r="J60" s="125">
        <v>175</v>
      </c>
    </row>
    <row r="61" spans="1:10" x14ac:dyDescent="0.25">
      <c r="A61" s="97" t="s">
        <v>1160</v>
      </c>
      <c r="B61" s="86" t="s">
        <v>446</v>
      </c>
      <c r="C61" s="86" t="s">
        <v>73</v>
      </c>
      <c r="D61" s="4" t="s">
        <v>133</v>
      </c>
      <c r="F61" s="86" t="s">
        <v>3</v>
      </c>
      <c r="G61" s="100" t="s">
        <v>108</v>
      </c>
      <c r="H61" s="86" t="s">
        <v>439</v>
      </c>
      <c r="I61" s="105"/>
      <c r="J61" s="125">
        <v>175</v>
      </c>
    </row>
    <row r="62" spans="1:10" x14ac:dyDescent="0.25">
      <c r="A62" s="97" t="s">
        <v>1160</v>
      </c>
      <c r="B62" s="86" t="s">
        <v>446</v>
      </c>
      <c r="C62" s="86" t="s">
        <v>73</v>
      </c>
      <c r="D62" s="99" t="s">
        <v>135</v>
      </c>
      <c r="F62" s="86" t="s">
        <v>3</v>
      </c>
      <c r="G62" s="100" t="s">
        <v>108</v>
      </c>
      <c r="H62" s="86" t="s">
        <v>439</v>
      </c>
      <c r="I62" s="105"/>
      <c r="J62" s="125">
        <v>175</v>
      </c>
    </row>
    <row r="63" spans="1:10" x14ac:dyDescent="0.25">
      <c r="A63" s="97" t="s">
        <v>1160</v>
      </c>
      <c r="B63" s="86" t="s">
        <v>446</v>
      </c>
      <c r="C63" s="86" t="s">
        <v>73</v>
      </c>
      <c r="D63" s="99" t="s">
        <v>132</v>
      </c>
      <c r="F63" s="86" t="s">
        <v>3</v>
      </c>
      <c r="G63" s="100" t="s">
        <v>108</v>
      </c>
      <c r="H63" s="86" t="s">
        <v>439</v>
      </c>
      <c r="I63" s="105"/>
      <c r="J63" s="125">
        <v>175</v>
      </c>
    </row>
    <row r="64" spans="1:10" x14ac:dyDescent="0.25">
      <c r="A64" s="97" t="s">
        <v>1160</v>
      </c>
      <c r="B64" s="86" t="s">
        <v>446</v>
      </c>
      <c r="C64" s="86" t="s">
        <v>73</v>
      </c>
      <c r="D64" s="99" t="s">
        <v>134</v>
      </c>
      <c r="F64" s="86" t="s">
        <v>3</v>
      </c>
      <c r="G64" s="100" t="s">
        <v>108</v>
      </c>
      <c r="H64" s="86" t="s">
        <v>439</v>
      </c>
      <c r="I64" s="105"/>
      <c r="J64" s="125">
        <v>175</v>
      </c>
    </row>
    <row r="65" spans="1:10" x14ac:dyDescent="0.25">
      <c r="A65" s="97" t="s">
        <v>1160</v>
      </c>
      <c r="B65" s="86" t="s">
        <v>446</v>
      </c>
      <c r="C65" s="86" t="s">
        <v>141</v>
      </c>
      <c r="D65" s="99" t="s">
        <v>142</v>
      </c>
      <c r="F65" s="86" t="s">
        <v>3</v>
      </c>
      <c r="G65" s="100" t="s">
        <v>108</v>
      </c>
      <c r="H65" s="86" t="s">
        <v>439</v>
      </c>
      <c r="I65" s="105"/>
      <c r="J65" s="125">
        <v>175</v>
      </c>
    </row>
    <row r="66" spans="1:10" x14ac:dyDescent="0.25">
      <c r="A66" s="97" t="s">
        <v>1160</v>
      </c>
      <c r="B66" s="86" t="s">
        <v>446</v>
      </c>
      <c r="C66" s="3" t="s">
        <v>141</v>
      </c>
      <c r="D66" s="4" t="s">
        <v>143</v>
      </c>
      <c r="E66" s="4" t="s">
        <v>144</v>
      </c>
      <c r="F66" s="3" t="s">
        <v>3</v>
      </c>
      <c r="G66" s="86" t="s">
        <v>108</v>
      </c>
      <c r="H66" s="86" t="s">
        <v>439</v>
      </c>
      <c r="I66" s="105">
        <v>42919</v>
      </c>
      <c r="J66" s="125">
        <v>175</v>
      </c>
    </row>
    <row r="67" spans="1:10" x14ac:dyDescent="0.25">
      <c r="A67" s="97" t="s">
        <v>1160</v>
      </c>
      <c r="B67" s="86" t="s">
        <v>446</v>
      </c>
      <c r="C67" s="3" t="s">
        <v>10</v>
      </c>
      <c r="D67" s="4" t="s">
        <v>1109</v>
      </c>
      <c r="E67" s="4" t="s">
        <v>145</v>
      </c>
      <c r="F67" s="3" t="s">
        <v>3</v>
      </c>
      <c r="G67" s="86" t="s">
        <v>108</v>
      </c>
      <c r="H67" s="86" t="s">
        <v>439</v>
      </c>
      <c r="I67" s="105">
        <v>42736</v>
      </c>
      <c r="J67" s="125">
        <v>175</v>
      </c>
    </row>
    <row r="68" spans="1:10" x14ac:dyDescent="0.25">
      <c r="A68" s="97" t="s">
        <v>1160</v>
      </c>
      <c r="B68" s="86" t="s">
        <v>446</v>
      </c>
      <c r="C68" s="86" t="s">
        <v>10</v>
      </c>
      <c r="D68" s="99" t="s">
        <v>225</v>
      </c>
      <c r="E68" s="99" t="s">
        <v>226</v>
      </c>
      <c r="F68" s="86" t="s">
        <v>3</v>
      </c>
      <c r="G68" s="100" t="s">
        <v>108</v>
      </c>
      <c r="H68" s="86" t="s">
        <v>439</v>
      </c>
      <c r="I68" s="105">
        <v>43516</v>
      </c>
      <c r="J68" s="125">
        <v>175</v>
      </c>
    </row>
    <row r="69" spans="1:10" x14ac:dyDescent="0.25">
      <c r="A69" s="97" t="s">
        <v>1160</v>
      </c>
      <c r="B69" s="86" t="s">
        <v>446</v>
      </c>
      <c r="C69" s="3" t="s">
        <v>10</v>
      </c>
      <c r="D69" s="4" t="s">
        <v>224</v>
      </c>
      <c r="F69" s="3" t="s">
        <v>3</v>
      </c>
      <c r="G69" s="100" t="s">
        <v>118</v>
      </c>
      <c r="H69" s="86" t="s">
        <v>439</v>
      </c>
      <c r="I69" s="105">
        <v>43516</v>
      </c>
      <c r="J69" s="125">
        <v>175</v>
      </c>
    </row>
    <row r="70" spans="1:10" x14ac:dyDescent="0.25">
      <c r="A70" s="97" t="s">
        <v>1160</v>
      </c>
      <c r="B70" s="86" t="s">
        <v>446</v>
      </c>
      <c r="C70" s="3" t="s">
        <v>10</v>
      </c>
      <c r="D70" s="4" t="s">
        <v>1110</v>
      </c>
      <c r="E70" s="4"/>
      <c r="F70" s="3" t="s">
        <v>3</v>
      </c>
      <c r="G70" s="100" t="s">
        <v>108</v>
      </c>
      <c r="H70" s="86" t="s">
        <v>439</v>
      </c>
      <c r="I70" s="105"/>
      <c r="J70" s="125">
        <v>175</v>
      </c>
    </row>
    <row r="71" spans="1:10" x14ac:dyDescent="0.25">
      <c r="A71" s="97" t="s">
        <v>1160</v>
      </c>
      <c r="B71" s="86" t="s">
        <v>446</v>
      </c>
      <c r="C71" s="86" t="s">
        <v>10</v>
      </c>
      <c r="D71" s="99" t="s">
        <v>1111</v>
      </c>
      <c r="F71" s="86" t="s">
        <v>4</v>
      </c>
      <c r="G71" s="100" t="s">
        <v>118</v>
      </c>
      <c r="H71" s="86" t="s">
        <v>439</v>
      </c>
      <c r="I71" s="105"/>
      <c r="J71" s="125">
        <v>175</v>
      </c>
    </row>
    <row r="72" spans="1:10" x14ac:dyDescent="0.25">
      <c r="A72" s="97" t="s">
        <v>1160</v>
      </c>
      <c r="B72" s="86" t="s">
        <v>446</v>
      </c>
      <c r="C72" s="97" t="s">
        <v>10</v>
      </c>
      <c r="D72" s="99" t="s">
        <v>147</v>
      </c>
      <c r="E72" s="86"/>
      <c r="F72" s="97" t="s">
        <v>3</v>
      </c>
      <c r="G72" s="100" t="s">
        <v>108</v>
      </c>
      <c r="H72" s="86" t="s">
        <v>439</v>
      </c>
      <c r="I72" s="105"/>
      <c r="J72" s="125">
        <v>175</v>
      </c>
    </row>
    <row r="73" spans="1:10" x14ac:dyDescent="0.35">
      <c r="A73" s="97" t="s">
        <v>1160</v>
      </c>
      <c r="B73" s="86" t="s">
        <v>446</v>
      </c>
      <c r="C73" s="1" t="s">
        <v>10</v>
      </c>
      <c r="D73" s="4" t="s">
        <v>146</v>
      </c>
      <c r="F73" s="1" t="s">
        <v>3</v>
      </c>
      <c r="G73" s="100" t="s">
        <v>108</v>
      </c>
      <c r="H73" s="86" t="s">
        <v>439</v>
      </c>
      <c r="I73" s="105"/>
      <c r="J73" s="125">
        <v>175</v>
      </c>
    </row>
    <row r="74" spans="1:10" x14ac:dyDescent="0.25">
      <c r="A74" s="97" t="s">
        <v>1160</v>
      </c>
      <c r="B74" s="86" t="s">
        <v>446</v>
      </c>
      <c r="C74" s="86" t="s">
        <v>10</v>
      </c>
      <c r="D74" s="99" t="s">
        <v>1112</v>
      </c>
      <c r="F74" s="86" t="s">
        <v>3</v>
      </c>
      <c r="G74" s="100" t="s">
        <v>108</v>
      </c>
      <c r="H74" s="86" t="s">
        <v>439</v>
      </c>
      <c r="I74" s="105"/>
      <c r="J74" s="125">
        <v>175</v>
      </c>
    </row>
    <row r="75" spans="1:10" x14ac:dyDescent="0.25">
      <c r="A75" s="97" t="s">
        <v>1160</v>
      </c>
      <c r="B75" s="86" t="s">
        <v>446</v>
      </c>
      <c r="C75" s="86" t="s">
        <v>10</v>
      </c>
      <c r="D75" s="4" t="s">
        <v>1113</v>
      </c>
      <c r="F75" s="86" t="s">
        <v>3</v>
      </c>
      <c r="G75" s="100" t="s">
        <v>108</v>
      </c>
      <c r="H75" s="86" t="s">
        <v>439</v>
      </c>
      <c r="I75" s="105"/>
      <c r="J75" s="125">
        <v>175</v>
      </c>
    </row>
    <row r="76" spans="1:10" x14ac:dyDescent="0.25">
      <c r="A76" s="97" t="s">
        <v>1160</v>
      </c>
      <c r="B76" s="86" t="s">
        <v>446</v>
      </c>
      <c r="C76" s="86" t="s">
        <v>624</v>
      </c>
      <c r="D76" s="99" t="s">
        <v>628</v>
      </c>
      <c r="F76" s="86" t="s">
        <v>3</v>
      </c>
      <c r="G76" s="100" t="s">
        <v>629</v>
      </c>
      <c r="H76" s="86" t="s">
        <v>439</v>
      </c>
      <c r="I76" s="105">
        <v>44354</v>
      </c>
      <c r="J76" s="125">
        <v>175</v>
      </c>
    </row>
    <row r="77" spans="1:10" x14ac:dyDescent="0.25">
      <c r="A77" s="97" t="s">
        <v>1160</v>
      </c>
      <c r="B77" s="86" t="s">
        <v>446</v>
      </c>
      <c r="C77" s="86" t="s">
        <v>624</v>
      </c>
      <c r="D77" s="99" t="s">
        <v>630</v>
      </c>
      <c r="E77" s="99" t="s">
        <v>631</v>
      </c>
      <c r="F77" s="86" t="s">
        <v>3</v>
      </c>
      <c r="G77" s="100" t="s">
        <v>632</v>
      </c>
      <c r="H77" s="86" t="s">
        <v>439</v>
      </c>
      <c r="I77" s="105">
        <v>44354</v>
      </c>
      <c r="J77" s="125">
        <v>175</v>
      </c>
    </row>
    <row r="78" spans="1:10" x14ac:dyDescent="0.25">
      <c r="A78" s="97" t="s">
        <v>1160</v>
      </c>
      <c r="B78" s="86" t="s">
        <v>446</v>
      </c>
      <c r="C78" s="86" t="s">
        <v>105</v>
      </c>
      <c r="D78" s="99" t="s">
        <v>148</v>
      </c>
      <c r="F78" s="86" t="s">
        <v>3</v>
      </c>
      <c r="G78" s="100" t="s">
        <v>108</v>
      </c>
      <c r="H78" s="86" t="s">
        <v>439</v>
      </c>
      <c r="I78" s="105">
        <v>42804</v>
      </c>
      <c r="J78" s="125">
        <v>175</v>
      </c>
    </row>
    <row r="79" spans="1:10" x14ac:dyDescent="0.25">
      <c r="A79" s="97" t="s">
        <v>1160</v>
      </c>
      <c r="B79" s="86" t="s">
        <v>446</v>
      </c>
      <c r="C79" s="86" t="s">
        <v>574</v>
      </c>
      <c r="D79" s="99" t="s">
        <v>578</v>
      </c>
      <c r="F79" s="86" t="s">
        <v>3</v>
      </c>
      <c r="G79" s="100" t="s">
        <v>108</v>
      </c>
      <c r="H79" s="86" t="s">
        <v>439</v>
      </c>
      <c r="I79" s="105">
        <v>44251</v>
      </c>
      <c r="J79" s="125">
        <v>175</v>
      </c>
    </row>
    <row r="80" spans="1:10" x14ac:dyDescent="0.25">
      <c r="A80" s="97" t="s">
        <v>1160</v>
      </c>
      <c r="B80" s="86" t="s">
        <v>446</v>
      </c>
      <c r="C80" s="97" t="s">
        <v>247</v>
      </c>
      <c r="D80" s="99" t="s">
        <v>259</v>
      </c>
      <c r="E80" s="86"/>
      <c r="F80" s="97" t="s">
        <v>3</v>
      </c>
      <c r="G80" s="107" t="s">
        <v>108</v>
      </c>
      <c r="H80" s="86" t="s">
        <v>439</v>
      </c>
      <c r="I80" s="105">
        <v>43789</v>
      </c>
      <c r="J80" s="125">
        <v>175</v>
      </c>
    </row>
    <row r="81" spans="1:10" x14ac:dyDescent="0.25">
      <c r="A81" s="97" t="s">
        <v>1160</v>
      </c>
      <c r="B81" s="86" t="s">
        <v>447</v>
      </c>
      <c r="C81" s="86" t="s">
        <v>60</v>
      </c>
      <c r="D81" s="99" t="s">
        <v>149</v>
      </c>
      <c r="E81" s="99" t="s">
        <v>150</v>
      </c>
      <c r="F81" s="86" t="s">
        <v>3</v>
      </c>
      <c r="G81" s="100" t="s">
        <v>108</v>
      </c>
      <c r="H81" s="86" t="s">
        <v>439</v>
      </c>
      <c r="I81" s="105">
        <v>43039</v>
      </c>
      <c r="J81" s="128">
        <v>275</v>
      </c>
    </row>
    <row r="82" spans="1:10" x14ac:dyDescent="0.25">
      <c r="A82" s="97" t="s">
        <v>1160</v>
      </c>
      <c r="B82" s="86" t="s">
        <v>447</v>
      </c>
      <c r="C82" s="86" t="s">
        <v>76</v>
      </c>
      <c r="D82" s="99" t="s">
        <v>193</v>
      </c>
      <c r="F82" s="86" t="s">
        <v>3</v>
      </c>
      <c r="G82" s="100" t="s">
        <v>108</v>
      </c>
      <c r="H82" s="86" t="s">
        <v>439</v>
      </c>
      <c r="I82" s="105">
        <v>43111</v>
      </c>
      <c r="J82" s="128">
        <v>275</v>
      </c>
    </row>
    <row r="83" spans="1:10" x14ac:dyDescent="0.25">
      <c r="A83" s="97" t="s">
        <v>1160</v>
      </c>
      <c r="B83" s="86" t="s">
        <v>447</v>
      </c>
      <c r="C83" s="86" t="s">
        <v>229</v>
      </c>
      <c r="D83" s="99" t="s">
        <v>236</v>
      </c>
      <c r="E83" s="99" t="s">
        <v>237</v>
      </c>
      <c r="F83" s="86" t="s">
        <v>3</v>
      </c>
      <c r="G83" s="100" t="s">
        <v>108</v>
      </c>
      <c r="H83" s="86" t="s">
        <v>439</v>
      </c>
      <c r="I83" s="105">
        <v>43522</v>
      </c>
      <c r="J83" s="128">
        <v>275</v>
      </c>
    </row>
    <row r="84" spans="1:10" ht="31" x14ac:dyDescent="0.25">
      <c r="A84" s="97" t="s">
        <v>1160</v>
      </c>
      <c r="B84" s="86" t="s">
        <v>447</v>
      </c>
      <c r="C84" s="3" t="s">
        <v>70</v>
      </c>
      <c r="D84" s="4" t="s">
        <v>151</v>
      </c>
      <c r="E84" s="4"/>
      <c r="F84" s="3" t="s">
        <v>3</v>
      </c>
      <c r="G84" s="100" t="s">
        <v>108</v>
      </c>
      <c r="H84" s="86" t="s">
        <v>439</v>
      </c>
      <c r="I84" s="105"/>
      <c r="J84" s="128">
        <v>275</v>
      </c>
    </row>
    <row r="85" spans="1:10" x14ac:dyDescent="0.25">
      <c r="A85" s="97" t="s">
        <v>1160</v>
      </c>
      <c r="B85" s="86" t="s">
        <v>447</v>
      </c>
      <c r="C85" s="86" t="s">
        <v>196</v>
      </c>
      <c r="D85" s="99" t="s">
        <v>1161</v>
      </c>
      <c r="F85" s="86" t="s">
        <v>3</v>
      </c>
      <c r="G85" s="100" t="s">
        <v>1162</v>
      </c>
      <c r="H85" s="86" t="s">
        <v>439</v>
      </c>
      <c r="I85" s="105">
        <v>44620</v>
      </c>
      <c r="J85" s="128">
        <v>275</v>
      </c>
    </row>
    <row r="86" spans="1:10" x14ac:dyDescent="0.25">
      <c r="A86" s="97" t="s">
        <v>1160</v>
      </c>
      <c r="B86" s="86" t="s">
        <v>447</v>
      </c>
      <c r="C86" s="86" t="s">
        <v>88</v>
      </c>
      <c r="D86" s="99" t="s">
        <v>152</v>
      </c>
      <c r="F86" s="86" t="s">
        <v>3</v>
      </c>
      <c r="G86" s="100" t="s">
        <v>108</v>
      </c>
      <c r="H86" s="86" t="s">
        <v>439</v>
      </c>
      <c r="I86" s="105">
        <v>42958</v>
      </c>
      <c r="J86" s="128">
        <v>275</v>
      </c>
    </row>
    <row r="87" spans="1:10" x14ac:dyDescent="0.25">
      <c r="A87" s="97" t="s">
        <v>1160</v>
      </c>
      <c r="B87" s="86" t="s">
        <v>447</v>
      </c>
      <c r="C87" s="86" t="s">
        <v>73</v>
      </c>
      <c r="D87" s="99" t="s">
        <v>227</v>
      </c>
      <c r="F87" s="86" t="s">
        <v>3</v>
      </c>
      <c r="G87" s="100" t="s">
        <v>108</v>
      </c>
      <c r="H87" s="86" t="s">
        <v>439</v>
      </c>
      <c r="I87" s="105">
        <v>43496</v>
      </c>
      <c r="J87" s="128">
        <v>275</v>
      </c>
    </row>
    <row r="88" spans="1:10" x14ac:dyDescent="0.25">
      <c r="A88" s="97" t="s">
        <v>1160</v>
      </c>
      <c r="B88" s="86" t="s">
        <v>447</v>
      </c>
      <c r="C88" s="86" t="s">
        <v>10</v>
      </c>
      <c r="D88" s="99" t="s">
        <v>1114</v>
      </c>
      <c r="E88" s="99" t="s">
        <v>153</v>
      </c>
      <c r="F88" s="86" t="s">
        <v>3</v>
      </c>
      <c r="G88" s="100" t="s">
        <v>108</v>
      </c>
      <c r="H88" s="86" t="s">
        <v>439</v>
      </c>
      <c r="I88" s="105"/>
      <c r="J88" s="128">
        <v>275</v>
      </c>
    </row>
    <row r="89" spans="1:10" x14ac:dyDescent="0.25">
      <c r="A89" s="97" t="s">
        <v>1160</v>
      </c>
      <c r="B89" s="86" t="s">
        <v>447</v>
      </c>
      <c r="C89" s="86" t="s">
        <v>10</v>
      </c>
      <c r="D89" s="99" t="s">
        <v>154</v>
      </c>
      <c r="F89" s="86" t="s">
        <v>3</v>
      </c>
      <c r="G89" s="100" t="s">
        <v>108</v>
      </c>
      <c r="H89" s="86" t="s">
        <v>439</v>
      </c>
      <c r="I89" s="105"/>
      <c r="J89" s="128">
        <v>275</v>
      </c>
    </row>
    <row r="90" spans="1:10" x14ac:dyDescent="0.25">
      <c r="A90" s="97" t="s">
        <v>1160</v>
      </c>
      <c r="B90" s="86" t="s">
        <v>447</v>
      </c>
      <c r="C90" s="86" t="s">
        <v>105</v>
      </c>
      <c r="D90" s="99" t="s">
        <v>194</v>
      </c>
      <c r="F90" s="86" t="s">
        <v>3</v>
      </c>
      <c r="G90" s="100" t="s">
        <v>108</v>
      </c>
      <c r="H90" s="86" t="s">
        <v>439</v>
      </c>
      <c r="I90" s="105">
        <v>43111</v>
      </c>
      <c r="J90" s="128">
        <v>275</v>
      </c>
    </row>
    <row r="91" spans="1:10" x14ac:dyDescent="0.25">
      <c r="A91" s="97" t="s">
        <v>1160</v>
      </c>
      <c r="B91" s="86" t="s">
        <v>447</v>
      </c>
      <c r="C91" s="86" t="s">
        <v>247</v>
      </c>
      <c r="D91" s="99" t="s">
        <v>1236</v>
      </c>
      <c r="F91" s="86" t="s">
        <v>3</v>
      </c>
      <c r="G91" s="100" t="s">
        <v>1237</v>
      </c>
      <c r="H91" s="86" t="s">
        <v>439</v>
      </c>
      <c r="I91" s="105">
        <v>44629</v>
      </c>
      <c r="J91" s="128">
        <v>275</v>
      </c>
    </row>
    <row r="92" spans="1:10" x14ac:dyDescent="0.25">
      <c r="A92" s="97" t="s">
        <v>1160</v>
      </c>
      <c r="B92" s="86" t="s">
        <v>444</v>
      </c>
      <c r="C92" s="86" t="s">
        <v>206</v>
      </c>
      <c r="D92" s="99" t="s">
        <v>607</v>
      </c>
      <c r="F92" s="86" t="s">
        <v>3</v>
      </c>
      <c r="G92" s="100" t="s">
        <v>63</v>
      </c>
      <c r="H92" s="86" t="s">
        <v>439</v>
      </c>
      <c r="I92" s="105">
        <v>43213</v>
      </c>
      <c r="J92" s="128">
        <v>80</v>
      </c>
    </row>
    <row r="93" spans="1:10" x14ac:dyDescent="0.25">
      <c r="A93" s="97" t="s">
        <v>1160</v>
      </c>
      <c r="B93" s="86" t="s">
        <v>444</v>
      </c>
      <c r="C93" s="86" t="s">
        <v>60</v>
      </c>
      <c r="D93" s="99" t="s">
        <v>74</v>
      </c>
      <c r="E93" s="99" t="s">
        <v>75</v>
      </c>
      <c r="F93" s="86" t="s">
        <v>3</v>
      </c>
      <c r="G93" s="100" t="s">
        <v>63</v>
      </c>
      <c r="H93" s="86" t="s">
        <v>439</v>
      </c>
      <c r="I93" s="105">
        <v>43039</v>
      </c>
      <c r="J93" s="128">
        <v>80</v>
      </c>
    </row>
    <row r="94" spans="1:10" x14ac:dyDescent="0.25">
      <c r="A94" s="97" t="s">
        <v>1160</v>
      </c>
      <c r="B94" s="86" t="s">
        <v>444</v>
      </c>
      <c r="C94" s="86" t="s">
        <v>76</v>
      </c>
      <c r="D94" s="99" t="s">
        <v>77</v>
      </c>
      <c r="F94" s="86" t="s">
        <v>4</v>
      </c>
      <c r="G94" s="100" t="s">
        <v>63</v>
      </c>
      <c r="H94" s="86" t="s">
        <v>439</v>
      </c>
      <c r="I94" s="105">
        <v>42926</v>
      </c>
      <c r="J94" s="128">
        <v>80</v>
      </c>
    </row>
    <row r="95" spans="1:10" x14ac:dyDescent="0.25">
      <c r="A95" s="97" t="s">
        <v>1160</v>
      </c>
      <c r="B95" s="86" t="s">
        <v>444</v>
      </c>
      <c r="C95" s="86" t="s">
        <v>229</v>
      </c>
      <c r="D95" s="99" t="s">
        <v>230</v>
      </c>
      <c r="E95" s="99" t="s">
        <v>231</v>
      </c>
      <c r="F95" s="86" t="s">
        <v>3</v>
      </c>
      <c r="G95" s="100" t="s">
        <v>63</v>
      </c>
      <c r="H95" s="86" t="s">
        <v>439</v>
      </c>
      <c r="I95" s="105">
        <v>43522</v>
      </c>
      <c r="J95" s="128">
        <v>80</v>
      </c>
    </row>
    <row r="96" spans="1:10" x14ac:dyDescent="0.25">
      <c r="A96" s="97" t="s">
        <v>1160</v>
      </c>
      <c r="B96" s="86" t="s">
        <v>444</v>
      </c>
      <c r="C96" s="86" t="s">
        <v>78</v>
      </c>
      <c r="D96" s="99" t="s">
        <v>79</v>
      </c>
      <c r="E96" s="99" t="s">
        <v>80</v>
      </c>
      <c r="F96" s="86" t="s">
        <v>3</v>
      </c>
      <c r="G96" s="100" t="s">
        <v>63</v>
      </c>
      <c r="H96" s="86" t="s">
        <v>439</v>
      </c>
      <c r="I96" s="105"/>
      <c r="J96" s="128">
        <v>80</v>
      </c>
    </row>
    <row r="97" spans="1:10" x14ac:dyDescent="0.25">
      <c r="A97" s="97" t="s">
        <v>1160</v>
      </c>
      <c r="B97" s="86" t="s">
        <v>444</v>
      </c>
      <c r="C97" s="86" t="s">
        <v>64</v>
      </c>
      <c r="D97" s="99" t="s">
        <v>81</v>
      </c>
      <c r="F97" s="86" t="s">
        <v>3</v>
      </c>
      <c r="G97" s="100" t="s">
        <v>63</v>
      </c>
      <c r="H97" s="86" t="s">
        <v>439</v>
      </c>
      <c r="I97" s="105">
        <v>42928</v>
      </c>
      <c r="J97" s="128">
        <v>80</v>
      </c>
    </row>
    <row r="98" spans="1:10" x14ac:dyDescent="0.25">
      <c r="A98" s="97" t="s">
        <v>1160</v>
      </c>
      <c r="B98" s="86" t="s">
        <v>444</v>
      </c>
      <c r="C98" s="86" t="s">
        <v>67</v>
      </c>
      <c r="D98" s="99" t="s">
        <v>82</v>
      </c>
      <c r="E98" s="99" t="s">
        <v>83</v>
      </c>
      <c r="F98" s="86" t="s">
        <v>3</v>
      </c>
      <c r="G98" s="100" t="s">
        <v>63</v>
      </c>
      <c r="H98" s="86" t="s">
        <v>439</v>
      </c>
      <c r="I98" s="105"/>
      <c r="J98" s="128">
        <v>80</v>
      </c>
    </row>
    <row r="99" spans="1:10" x14ac:dyDescent="0.25">
      <c r="A99" s="97" t="s">
        <v>1160</v>
      </c>
      <c r="B99" s="86" t="s">
        <v>444</v>
      </c>
      <c r="C99" s="86" t="s">
        <v>84</v>
      </c>
      <c r="D99" s="99" t="s">
        <v>85</v>
      </c>
      <c r="F99" s="86" t="s">
        <v>4</v>
      </c>
      <c r="G99" s="100" t="s">
        <v>63</v>
      </c>
      <c r="H99" s="86" t="s">
        <v>439</v>
      </c>
      <c r="I99" s="105"/>
      <c r="J99" s="128">
        <v>80</v>
      </c>
    </row>
    <row r="100" spans="1:10" x14ac:dyDescent="0.25">
      <c r="A100" s="97" t="s">
        <v>1160</v>
      </c>
      <c r="B100" s="86" t="s">
        <v>444</v>
      </c>
      <c r="C100" s="86" t="s">
        <v>86</v>
      </c>
      <c r="D100" s="99" t="s">
        <v>87</v>
      </c>
      <c r="E100" s="99" t="s">
        <v>220</v>
      </c>
      <c r="F100" s="86" t="s">
        <v>3</v>
      </c>
      <c r="G100" s="100" t="s">
        <v>63</v>
      </c>
      <c r="H100" s="86" t="s">
        <v>439</v>
      </c>
      <c r="I100" s="105"/>
      <c r="J100" s="128">
        <v>80</v>
      </c>
    </row>
    <row r="101" spans="1:10" x14ac:dyDescent="0.25">
      <c r="A101" s="97" t="s">
        <v>1160</v>
      </c>
      <c r="B101" s="86" t="s">
        <v>444</v>
      </c>
      <c r="C101" s="86" t="s">
        <v>196</v>
      </c>
      <c r="D101" s="99" t="s">
        <v>252</v>
      </c>
      <c r="E101" s="86"/>
      <c r="F101" s="86" t="s">
        <v>3</v>
      </c>
      <c r="G101" s="100" t="s">
        <v>63</v>
      </c>
      <c r="H101" s="86" t="s">
        <v>439</v>
      </c>
      <c r="I101" s="105">
        <v>43776</v>
      </c>
      <c r="J101" s="128">
        <v>80</v>
      </c>
    </row>
    <row r="102" spans="1:10" x14ac:dyDescent="0.25">
      <c r="A102" s="97" t="s">
        <v>1160</v>
      </c>
      <c r="B102" s="86" t="s">
        <v>444</v>
      </c>
      <c r="C102" s="3" t="s">
        <v>88</v>
      </c>
      <c r="D102" s="4" t="s">
        <v>89</v>
      </c>
      <c r="E102" s="3"/>
      <c r="F102" s="3" t="s">
        <v>3</v>
      </c>
      <c r="G102" s="86" t="s">
        <v>63</v>
      </c>
      <c r="H102" s="86" t="s">
        <v>439</v>
      </c>
      <c r="I102" s="105">
        <v>42958</v>
      </c>
      <c r="J102" s="128">
        <v>80</v>
      </c>
    </row>
    <row r="103" spans="1:10" x14ac:dyDescent="0.25">
      <c r="A103" s="97" t="s">
        <v>1160</v>
      </c>
      <c r="B103" s="86" t="s">
        <v>444</v>
      </c>
      <c r="C103" s="86" t="s">
        <v>73</v>
      </c>
      <c r="D103" s="99" t="s">
        <v>98</v>
      </c>
      <c r="E103" s="99" t="s">
        <v>99</v>
      </c>
      <c r="F103" s="86" t="s">
        <v>4</v>
      </c>
      <c r="G103" s="100" t="s">
        <v>63</v>
      </c>
      <c r="H103" s="86" t="s">
        <v>439</v>
      </c>
      <c r="I103" s="105"/>
      <c r="J103" s="128">
        <v>80</v>
      </c>
    </row>
    <row r="104" spans="1:10" x14ac:dyDescent="0.25">
      <c r="A104" s="97" t="s">
        <v>1160</v>
      </c>
      <c r="B104" s="86" t="s">
        <v>444</v>
      </c>
      <c r="C104" s="3" t="s">
        <v>73</v>
      </c>
      <c r="D104" s="4" t="s">
        <v>100</v>
      </c>
      <c r="E104" s="4" t="s">
        <v>101</v>
      </c>
      <c r="F104" s="3" t="s">
        <v>4</v>
      </c>
      <c r="G104" s="100" t="s">
        <v>63</v>
      </c>
      <c r="H104" s="86" t="s">
        <v>439</v>
      </c>
      <c r="I104" s="105"/>
      <c r="J104" s="128">
        <v>80</v>
      </c>
    </row>
    <row r="105" spans="1:10" x14ac:dyDescent="0.25">
      <c r="A105" s="97" t="s">
        <v>1160</v>
      </c>
      <c r="B105" s="86" t="s">
        <v>444</v>
      </c>
      <c r="C105" s="3" t="s">
        <v>73</v>
      </c>
      <c r="D105" s="4" t="s">
        <v>92</v>
      </c>
      <c r="E105" s="4" t="s">
        <v>93</v>
      </c>
      <c r="F105" s="3" t="s">
        <v>4</v>
      </c>
      <c r="G105" s="100" t="s">
        <v>63</v>
      </c>
      <c r="H105" s="86" t="s">
        <v>439</v>
      </c>
      <c r="I105" s="105"/>
      <c r="J105" s="128">
        <v>80</v>
      </c>
    </row>
    <row r="106" spans="1:10" x14ac:dyDescent="0.25">
      <c r="A106" s="97" t="s">
        <v>1160</v>
      </c>
      <c r="B106" s="86" t="s">
        <v>444</v>
      </c>
      <c r="C106" s="86" t="s">
        <v>73</v>
      </c>
      <c r="D106" s="99" t="s">
        <v>96</v>
      </c>
      <c r="E106" s="99" t="s">
        <v>97</v>
      </c>
      <c r="F106" s="86" t="s">
        <v>4</v>
      </c>
      <c r="G106" s="100" t="s">
        <v>63</v>
      </c>
      <c r="H106" s="86" t="s">
        <v>439</v>
      </c>
      <c r="I106" s="105"/>
      <c r="J106" s="125">
        <v>80</v>
      </c>
    </row>
    <row r="107" spans="1:10" x14ac:dyDescent="0.25">
      <c r="A107" s="97" t="s">
        <v>1160</v>
      </c>
      <c r="B107" s="86" t="s">
        <v>444</v>
      </c>
      <c r="C107" s="86" t="s">
        <v>73</v>
      </c>
      <c r="D107" s="99" t="s">
        <v>90</v>
      </c>
      <c r="E107" s="99" t="s">
        <v>91</v>
      </c>
      <c r="F107" s="86" t="s">
        <v>4</v>
      </c>
      <c r="G107" s="100" t="s">
        <v>63</v>
      </c>
      <c r="H107" s="86" t="s">
        <v>439</v>
      </c>
      <c r="I107" s="105"/>
      <c r="J107" s="125">
        <v>80</v>
      </c>
    </row>
    <row r="108" spans="1:10" x14ac:dyDescent="0.25">
      <c r="A108" s="97" t="s">
        <v>1160</v>
      </c>
      <c r="B108" s="86" t="s">
        <v>444</v>
      </c>
      <c r="C108" s="3" t="s">
        <v>73</v>
      </c>
      <c r="D108" s="4" t="s">
        <v>94</v>
      </c>
      <c r="E108" s="4" t="s">
        <v>95</v>
      </c>
      <c r="F108" s="3" t="s">
        <v>4</v>
      </c>
      <c r="G108" s="100" t="s">
        <v>63</v>
      </c>
      <c r="H108" s="86" t="s">
        <v>439</v>
      </c>
      <c r="I108" s="105"/>
      <c r="J108" s="125">
        <v>80</v>
      </c>
    </row>
    <row r="109" spans="1:10" x14ac:dyDescent="0.25">
      <c r="A109" s="97" t="s">
        <v>1160</v>
      </c>
      <c r="B109" s="86" t="s">
        <v>444</v>
      </c>
      <c r="C109" s="86" t="s">
        <v>102</v>
      </c>
      <c r="D109" s="99" t="s">
        <v>103</v>
      </c>
      <c r="E109" s="99" t="s">
        <v>104</v>
      </c>
      <c r="F109" s="86" t="s">
        <v>4</v>
      </c>
      <c r="G109" s="100" t="s">
        <v>63</v>
      </c>
      <c r="H109" s="86" t="s">
        <v>439</v>
      </c>
      <c r="I109" s="105">
        <v>42919</v>
      </c>
      <c r="J109" s="125">
        <v>80</v>
      </c>
    </row>
    <row r="110" spans="1:10" x14ac:dyDescent="0.25">
      <c r="A110" s="97" t="s">
        <v>1160</v>
      </c>
      <c r="B110" s="86" t="s">
        <v>444</v>
      </c>
      <c r="C110" s="86" t="s">
        <v>245</v>
      </c>
      <c r="D110" s="99" t="s">
        <v>246</v>
      </c>
      <c r="F110" s="86" t="s">
        <v>3</v>
      </c>
      <c r="G110" s="100" t="s">
        <v>63</v>
      </c>
      <c r="H110" s="86" t="s">
        <v>439</v>
      </c>
      <c r="I110" s="105">
        <v>43774</v>
      </c>
      <c r="J110" s="125">
        <v>80</v>
      </c>
    </row>
    <row r="111" spans="1:10" x14ac:dyDescent="0.25">
      <c r="A111" s="97" t="s">
        <v>1160</v>
      </c>
      <c r="B111" s="86" t="s">
        <v>444</v>
      </c>
      <c r="C111" s="86" t="s">
        <v>10</v>
      </c>
      <c r="D111" s="99" t="s">
        <v>1115</v>
      </c>
      <c r="F111" s="86" t="s">
        <v>3</v>
      </c>
      <c r="G111" s="100" t="s">
        <v>63</v>
      </c>
      <c r="H111" s="86" t="s">
        <v>439</v>
      </c>
      <c r="I111" s="105">
        <v>43040</v>
      </c>
      <c r="J111" s="125">
        <v>80</v>
      </c>
    </row>
    <row r="112" spans="1:10" x14ac:dyDescent="0.25">
      <c r="A112" s="97" t="s">
        <v>1160</v>
      </c>
      <c r="B112" s="86" t="s">
        <v>444</v>
      </c>
      <c r="C112" s="86" t="s">
        <v>189</v>
      </c>
      <c r="D112" s="99" t="s">
        <v>191</v>
      </c>
      <c r="F112" s="86" t="s">
        <v>4</v>
      </c>
      <c r="G112" s="100" t="s">
        <v>63</v>
      </c>
      <c r="H112" s="86" t="s">
        <v>439</v>
      </c>
      <c r="I112" s="105">
        <v>43123</v>
      </c>
      <c r="J112" s="125">
        <v>80</v>
      </c>
    </row>
    <row r="113" spans="1:10" x14ac:dyDescent="0.25">
      <c r="A113" s="97" t="s">
        <v>1160</v>
      </c>
      <c r="B113" s="86" t="s">
        <v>444</v>
      </c>
      <c r="C113" s="86" t="s">
        <v>624</v>
      </c>
      <c r="D113" s="99" t="s">
        <v>625</v>
      </c>
      <c r="E113" s="99" t="s">
        <v>626</v>
      </c>
      <c r="F113" s="86" t="s">
        <v>3</v>
      </c>
      <c r="G113" s="100" t="s">
        <v>627</v>
      </c>
      <c r="H113" s="86" t="s">
        <v>439</v>
      </c>
      <c r="I113" s="105">
        <v>44354</v>
      </c>
      <c r="J113" s="125">
        <v>80</v>
      </c>
    </row>
    <row r="114" spans="1:10" x14ac:dyDescent="0.25">
      <c r="A114" s="97" t="s">
        <v>1160</v>
      </c>
      <c r="B114" s="86" t="s">
        <v>444</v>
      </c>
      <c r="C114" s="86" t="s">
        <v>105</v>
      </c>
      <c r="D114" s="99" t="s">
        <v>106</v>
      </c>
      <c r="F114" s="86" t="s">
        <v>4</v>
      </c>
      <c r="G114" s="100" t="s">
        <v>63</v>
      </c>
      <c r="H114" s="86" t="s">
        <v>439</v>
      </c>
      <c r="I114" s="105">
        <v>42926</v>
      </c>
      <c r="J114" s="125">
        <v>80</v>
      </c>
    </row>
    <row r="115" spans="1:10" s="106" customFormat="1" x14ac:dyDescent="0.25">
      <c r="A115" s="97" t="s">
        <v>1160</v>
      </c>
      <c r="B115" s="86" t="s">
        <v>444</v>
      </c>
      <c r="C115" s="86" t="s">
        <v>574</v>
      </c>
      <c r="D115" s="99" t="s">
        <v>575</v>
      </c>
      <c r="E115" s="99"/>
      <c r="F115" s="86" t="s">
        <v>3</v>
      </c>
      <c r="G115" s="100" t="s">
        <v>63</v>
      </c>
      <c r="H115" s="86" t="s">
        <v>439</v>
      </c>
      <c r="I115" s="105">
        <v>44251</v>
      </c>
      <c r="J115" s="125">
        <v>80</v>
      </c>
    </row>
    <row r="116" spans="1:10" s="106" customFormat="1" x14ac:dyDescent="0.25">
      <c r="A116" s="97" t="s">
        <v>1160</v>
      </c>
      <c r="B116" s="86" t="s">
        <v>444</v>
      </c>
      <c r="C116" s="86" t="s">
        <v>247</v>
      </c>
      <c r="D116" s="99" t="s">
        <v>253</v>
      </c>
      <c r="E116" s="99"/>
      <c r="F116" s="86" t="s">
        <v>3</v>
      </c>
      <c r="G116" s="100" t="s">
        <v>63</v>
      </c>
      <c r="H116" s="86" t="s">
        <v>439</v>
      </c>
      <c r="I116" s="105">
        <v>43789</v>
      </c>
      <c r="J116" s="125">
        <v>80</v>
      </c>
    </row>
    <row r="117" spans="1:10" s="106" customFormat="1" x14ac:dyDescent="0.25">
      <c r="A117" s="97" t="s">
        <v>1160</v>
      </c>
      <c r="B117" s="86" t="s">
        <v>445</v>
      </c>
      <c r="C117" s="86" t="s">
        <v>60</v>
      </c>
      <c r="D117" s="99" t="s">
        <v>107</v>
      </c>
      <c r="E117" s="99"/>
      <c r="F117" s="86" t="s">
        <v>3</v>
      </c>
      <c r="G117" s="100" t="s">
        <v>108</v>
      </c>
      <c r="H117" s="86" t="s">
        <v>439</v>
      </c>
      <c r="I117" s="105">
        <v>43039</v>
      </c>
      <c r="J117" s="125">
        <v>100</v>
      </c>
    </row>
    <row r="118" spans="1:10" s="106" customFormat="1" x14ac:dyDescent="0.25">
      <c r="A118" s="97" t="s">
        <v>1160</v>
      </c>
      <c r="B118" s="86" t="s">
        <v>445</v>
      </c>
      <c r="C118" s="86" t="s">
        <v>76</v>
      </c>
      <c r="D118" s="99" t="s">
        <v>109</v>
      </c>
      <c r="E118" s="99"/>
      <c r="F118" s="86" t="s">
        <v>4</v>
      </c>
      <c r="G118" s="100" t="s">
        <v>118</v>
      </c>
      <c r="H118" s="86" t="s">
        <v>439</v>
      </c>
      <c r="I118" s="105">
        <v>43060</v>
      </c>
      <c r="J118" s="125">
        <v>100</v>
      </c>
    </row>
    <row r="119" spans="1:10" s="106" customFormat="1" x14ac:dyDescent="0.25">
      <c r="A119" s="97" t="s">
        <v>1160</v>
      </c>
      <c r="B119" s="86" t="s">
        <v>445</v>
      </c>
      <c r="C119" s="86" t="s">
        <v>229</v>
      </c>
      <c r="D119" s="99" t="s">
        <v>232</v>
      </c>
      <c r="E119" s="86" t="s">
        <v>233</v>
      </c>
      <c r="F119" s="86" t="s">
        <v>3</v>
      </c>
      <c r="G119" s="100" t="s">
        <v>63</v>
      </c>
      <c r="H119" s="86" t="s">
        <v>439</v>
      </c>
      <c r="I119" s="105">
        <v>43522</v>
      </c>
      <c r="J119" s="125">
        <v>100</v>
      </c>
    </row>
    <row r="120" spans="1:10" s="106" customFormat="1" x14ac:dyDescent="0.25">
      <c r="A120" s="97" t="s">
        <v>1160</v>
      </c>
      <c r="B120" s="86" t="s">
        <v>445</v>
      </c>
      <c r="C120" s="86" t="s">
        <v>64</v>
      </c>
      <c r="D120" s="99" t="s">
        <v>110</v>
      </c>
      <c r="E120" s="99"/>
      <c r="F120" s="86" t="s">
        <v>3</v>
      </c>
      <c r="G120" s="100" t="s">
        <v>118</v>
      </c>
      <c r="H120" s="86" t="s">
        <v>439</v>
      </c>
      <c r="I120" s="105">
        <v>42928</v>
      </c>
      <c r="J120" s="125">
        <v>100</v>
      </c>
    </row>
    <row r="121" spans="1:10" s="106" customFormat="1" x14ac:dyDescent="0.25">
      <c r="A121" s="97" t="s">
        <v>1160</v>
      </c>
      <c r="B121" s="86" t="s">
        <v>445</v>
      </c>
      <c r="C121" s="3" t="s">
        <v>67</v>
      </c>
      <c r="D121" s="4" t="s">
        <v>111</v>
      </c>
      <c r="E121" s="99"/>
      <c r="F121" s="86" t="s">
        <v>3</v>
      </c>
      <c r="G121" s="100" t="s">
        <v>63</v>
      </c>
      <c r="H121" s="86" t="s">
        <v>439</v>
      </c>
      <c r="I121" s="105"/>
      <c r="J121" s="125">
        <v>100</v>
      </c>
    </row>
    <row r="122" spans="1:10" s="106" customFormat="1" ht="31" x14ac:dyDescent="0.25">
      <c r="A122" s="97" t="s">
        <v>1160</v>
      </c>
      <c r="B122" s="86" t="s">
        <v>445</v>
      </c>
      <c r="C122" s="86" t="s">
        <v>70</v>
      </c>
      <c r="D122" s="99" t="s">
        <v>112</v>
      </c>
      <c r="E122" s="99"/>
      <c r="F122" s="86" t="s">
        <v>3</v>
      </c>
      <c r="G122" s="100" t="s">
        <v>108</v>
      </c>
      <c r="H122" s="86" t="s">
        <v>439</v>
      </c>
      <c r="I122" s="105"/>
      <c r="J122" s="125">
        <v>100</v>
      </c>
    </row>
    <row r="123" spans="1:10" s="106" customFormat="1" ht="31" x14ac:dyDescent="0.25">
      <c r="A123" s="97" t="s">
        <v>1160</v>
      </c>
      <c r="B123" s="86" t="s">
        <v>445</v>
      </c>
      <c r="C123" s="86" t="s">
        <v>70</v>
      </c>
      <c r="D123" s="99" t="s">
        <v>113</v>
      </c>
      <c r="E123" s="99"/>
      <c r="F123" s="86" t="s">
        <v>3</v>
      </c>
      <c r="G123" s="100" t="s">
        <v>108</v>
      </c>
      <c r="H123" s="86" t="s">
        <v>439</v>
      </c>
      <c r="I123" s="105"/>
      <c r="J123" s="125">
        <v>100</v>
      </c>
    </row>
    <row r="124" spans="1:10" s="106" customFormat="1" x14ac:dyDescent="0.25">
      <c r="A124" s="97" t="s">
        <v>1160</v>
      </c>
      <c r="B124" s="86" t="s">
        <v>445</v>
      </c>
      <c r="C124" s="86" t="s">
        <v>196</v>
      </c>
      <c r="D124" s="99" t="s">
        <v>254</v>
      </c>
      <c r="E124" s="99"/>
      <c r="F124" s="86" t="s">
        <v>3</v>
      </c>
      <c r="G124" s="100" t="s">
        <v>108</v>
      </c>
      <c r="H124" s="86" t="s">
        <v>439</v>
      </c>
      <c r="I124" s="105">
        <v>43776</v>
      </c>
      <c r="J124" s="125">
        <v>100</v>
      </c>
    </row>
    <row r="125" spans="1:10" s="106" customFormat="1" x14ac:dyDescent="0.25">
      <c r="A125" s="97" t="s">
        <v>1160</v>
      </c>
      <c r="B125" s="86" t="s">
        <v>445</v>
      </c>
      <c r="C125" s="86" t="s">
        <v>88</v>
      </c>
      <c r="D125" s="99" t="s">
        <v>114</v>
      </c>
      <c r="E125" s="99"/>
      <c r="F125" s="86" t="s">
        <v>3</v>
      </c>
      <c r="G125" s="100" t="s">
        <v>63</v>
      </c>
      <c r="H125" s="86" t="s">
        <v>439</v>
      </c>
      <c r="I125" s="105">
        <v>42958</v>
      </c>
      <c r="J125" s="125">
        <v>100</v>
      </c>
    </row>
    <row r="126" spans="1:10" s="106" customFormat="1" x14ac:dyDescent="0.25">
      <c r="A126" s="97" t="s">
        <v>1160</v>
      </c>
      <c r="B126" s="86" t="s">
        <v>445</v>
      </c>
      <c r="C126" s="86" t="s">
        <v>73</v>
      </c>
      <c r="D126" s="99" t="s">
        <v>221</v>
      </c>
      <c r="E126" s="99" t="s">
        <v>222</v>
      </c>
      <c r="F126" s="86" t="s">
        <v>3</v>
      </c>
      <c r="G126" s="100" t="s">
        <v>63</v>
      </c>
      <c r="H126" s="86" t="s">
        <v>439</v>
      </c>
      <c r="I126" s="105">
        <v>43496</v>
      </c>
      <c r="J126" s="125">
        <v>100</v>
      </c>
    </row>
    <row r="127" spans="1:10" s="106" customFormat="1" x14ac:dyDescent="0.25">
      <c r="A127" s="97" t="s">
        <v>1160</v>
      </c>
      <c r="B127" s="86" t="s">
        <v>445</v>
      </c>
      <c r="C127" s="86" t="s">
        <v>73</v>
      </c>
      <c r="D127" s="99" t="s">
        <v>608</v>
      </c>
      <c r="E127" s="99"/>
      <c r="F127" s="86" t="s">
        <v>3</v>
      </c>
      <c r="G127" s="100" t="s">
        <v>108</v>
      </c>
      <c r="H127" s="86" t="s">
        <v>439</v>
      </c>
      <c r="I127" s="105">
        <v>43560</v>
      </c>
      <c r="J127" s="125">
        <v>100</v>
      </c>
    </row>
    <row r="128" spans="1:10" s="106" customFormat="1" x14ac:dyDescent="0.25">
      <c r="A128" s="97" t="s">
        <v>1160</v>
      </c>
      <c r="B128" s="86" t="s">
        <v>445</v>
      </c>
      <c r="C128" s="86" t="s">
        <v>10</v>
      </c>
      <c r="D128" s="99" t="s">
        <v>1116</v>
      </c>
      <c r="E128" s="99"/>
      <c r="F128" s="86" t="s">
        <v>3</v>
      </c>
      <c r="G128" s="100" t="s">
        <v>108</v>
      </c>
      <c r="H128" s="86" t="s">
        <v>439</v>
      </c>
      <c r="I128" s="105">
        <v>43040</v>
      </c>
      <c r="J128" s="125">
        <v>100</v>
      </c>
    </row>
    <row r="129" spans="1:10" s="106" customFormat="1" x14ac:dyDescent="0.25">
      <c r="A129" s="97" t="s">
        <v>1160</v>
      </c>
      <c r="B129" s="86" t="s">
        <v>445</v>
      </c>
      <c r="C129" s="86" t="s">
        <v>10</v>
      </c>
      <c r="D129" s="99" t="s">
        <v>115</v>
      </c>
      <c r="E129" s="99"/>
      <c r="F129" s="86" t="s">
        <v>3</v>
      </c>
      <c r="G129" s="100" t="s">
        <v>108</v>
      </c>
      <c r="H129" s="86" t="s">
        <v>439</v>
      </c>
      <c r="I129" s="105">
        <v>43040</v>
      </c>
      <c r="J129" s="125">
        <v>100</v>
      </c>
    </row>
    <row r="130" spans="1:10" s="106" customFormat="1" x14ac:dyDescent="0.25">
      <c r="A130" s="97" t="s">
        <v>1160</v>
      </c>
      <c r="B130" s="86" t="s">
        <v>445</v>
      </c>
      <c r="C130" s="86" t="s">
        <v>189</v>
      </c>
      <c r="D130" s="99" t="s">
        <v>192</v>
      </c>
      <c r="E130" s="99"/>
      <c r="F130" s="86" t="s">
        <v>4</v>
      </c>
      <c r="G130" s="100" t="s">
        <v>108</v>
      </c>
      <c r="H130" s="86" t="s">
        <v>439</v>
      </c>
      <c r="I130" s="105">
        <v>43123</v>
      </c>
      <c r="J130" s="125">
        <v>100</v>
      </c>
    </row>
    <row r="131" spans="1:10" s="106" customFormat="1" x14ac:dyDescent="0.25">
      <c r="A131" s="97" t="s">
        <v>1160</v>
      </c>
      <c r="B131" s="86" t="s">
        <v>445</v>
      </c>
      <c r="C131" s="3" t="s">
        <v>105</v>
      </c>
      <c r="D131" s="4" t="s">
        <v>116</v>
      </c>
      <c r="E131" s="4"/>
      <c r="F131" s="3" t="s">
        <v>4</v>
      </c>
      <c r="G131" s="100" t="s">
        <v>118</v>
      </c>
      <c r="H131" s="86" t="s">
        <v>439</v>
      </c>
      <c r="I131" s="105">
        <v>42958</v>
      </c>
      <c r="J131" s="125">
        <v>100</v>
      </c>
    </row>
    <row r="132" spans="1:10" s="106" customFormat="1" x14ac:dyDescent="0.25">
      <c r="A132" s="97" t="s">
        <v>1160</v>
      </c>
      <c r="B132" s="97" t="s">
        <v>445</v>
      </c>
      <c r="C132" s="86" t="s">
        <v>574</v>
      </c>
      <c r="D132" s="99" t="s">
        <v>576</v>
      </c>
      <c r="E132" s="99"/>
      <c r="F132" s="86" t="s">
        <v>3</v>
      </c>
      <c r="G132" s="86" t="s">
        <v>108</v>
      </c>
      <c r="H132" s="86" t="s">
        <v>439</v>
      </c>
      <c r="I132" s="105">
        <v>44251</v>
      </c>
      <c r="J132" s="125">
        <v>100</v>
      </c>
    </row>
    <row r="133" spans="1:10" s="106" customFormat="1" x14ac:dyDescent="0.25">
      <c r="A133" s="97" t="s">
        <v>1160</v>
      </c>
      <c r="B133" s="97" t="s">
        <v>445</v>
      </c>
      <c r="C133" s="3" t="s">
        <v>247</v>
      </c>
      <c r="D133" s="4" t="s">
        <v>1238</v>
      </c>
      <c r="E133" s="4"/>
      <c r="F133" s="3" t="s">
        <v>3</v>
      </c>
      <c r="G133" s="86" t="s">
        <v>1239</v>
      </c>
      <c r="H133" s="86" t="s">
        <v>439</v>
      </c>
      <c r="I133" s="105">
        <v>44629</v>
      </c>
      <c r="J133" s="125">
        <v>100</v>
      </c>
    </row>
    <row r="134" spans="1:10" s="106" customFormat="1" x14ac:dyDescent="0.25">
      <c r="A134" s="97" t="s">
        <v>1160</v>
      </c>
      <c r="B134" s="97" t="s">
        <v>1240</v>
      </c>
      <c r="C134" s="3" t="s">
        <v>55</v>
      </c>
      <c r="D134" s="4" t="s">
        <v>122</v>
      </c>
      <c r="E134" s="4"/>
      <c r="F134" s="3" t="s">
        <v>57</v>
      </c>
      <c r="G134" s="86" t="s">
        <v>118</v>
      </c>
      <c r="H134" s="86" t="s">
        <v>439</v>
      </c>
      <c r="I134" s="105"/>
      <c r="J134" s="125">
        <v>200</v>
      </c>
    </row>
    <row r="135" spans="1:10" s="106" customFormat="1" x14ac:dyDescent="0.25">
      <c r="A135" s="97" t="s">
        <v>1160</v>
      </c>
      <c r="B135" s="97" t="s">
        <v>1240</v>
      </c>
      <c r="C135" s="3" t="s">
        <v>55</v>
      </c>
      <c r="D135" s="4" t="s">
        <v>120</v>
      </c>
      <c r="E135" s="4"/>
      <c r="F135" s="3" t="s">
        <v>57</v>
      </c>
      <c r="G135" s="86" t="s">
        <v>118</v>
      </c>
      <c r="H135" s="86" t="s">
        <v>439</v>
      </c>
      <c r="I135" s="105"/>
      <c r="J135" s="125">
        <v>200</v>
      </c>
    </row>
    <row r="136" spans="1:10" s="106" customFormat="1" x14ac:dyDescent="0.25">
      <c r="A136" s="97" t="s">
        <v>1160</v>
      </c>
      <c r="B136" s="97" t="s">
        <v>1240</v>
      </c>
      <c r="C136" s="86" t="s">
        <v>55</v>
      </c>
      <c r="D136" s="99" t="s">
        <v>119</v>
      </c>
      <c r="E136" s="99"/>
      <c r="F136" s="86" t="s">
        <v>57</v>
      </c>
      <c r="G136" s="86" t="s">
        <v>118</v>
      </c>
      <c r="H136" s="86" t="s">
        <v>439</v>
      </c>
      <c r="I136" s="105"/>
      <c r="J136" s="125">
        <v>200</v>
      </c>
    </row>
    <row r="137" spans="1:10" s="106" customFormat="1" x14ac:dyDescent="0.25">
      <c r="A137" s="97" t="s">
        <v>1160</v>
      </c>
      <c r="B137" s="86" t="s">
        <v>1240</v>
      </c>
      <c r="C137" s="86" t="s">
        <v>55</v>
      </c>
      <c r="D137" s="98" t="s">
        <v>117</v>
      </c>
      <c r="E137" s="99"/>
      <c r="F137" s="86" t="s">
        <v>57</v>
      </c>
      <c r="G137" s="100" t="s">
        <v>118</v>
      </c>
      <c r="H137" s="86" t="s">
        <v>439</v>
      </c>
      <c r="I137" s="101"/>
      <c r="J137" s="125">
        <v>200</v>
      </c>
    </row>
    <row r="138" spans="1:10" s="106" customFormat="1" x14ac:dyDescent="0.25">
      <c r="A138" s="97" t="s">
        <v>1160</v>
      </c>
      <c r="B138" s="86" t="s">
        <v>1240</v>
      </c>
      <c r="C138" s="86" t="s">
        <v>55</v>
      </c>
      <c r="D138" s="98" t="s">
        <v>121</v>
      </c>
      <c r="E138" s="99"/>
      <c r="F138" s="86" t="s">
        <v>57</v>
      </c>
      <c r="G138" s="100" t="s">
        <v>118</v>
      </c>
      <c r="H138" s="86" t="s">
        <v>439</v>
      </c>
      <c r="I138" s="101"/>
      <c r="J138" s="125">
        <v>200</v>
      </c>
    </row>
    <row r="139" spans="1:10" s="106" customFormat="1" x14ac:dyDescent="0.25">
      <c r="A139" s="97" t="s">
        <v>1160</v>
      </c>
      <c r="B139" s="86" t="s">
        <v>1240</v>
      </c>
      <c r="C139" s="86" t="s">
        <v>73</v>
      </c>
      <c r="D139" s="98" t="s">
        <v>577</v>
      </c>
      <c r="E139" s="99"/>
      <c r="F139" s="86" t="s">
        <v>57</v>
      </c>
      <c r="G139" s="100" t="s">
        <v>118</v>
      </c>
      <c r="H139" s="86" t="s">
        <v>439</v>
      </c>
      <c r="I139" s="101">
        <v>44260</v>
      </c>
      <c r="J139" s="125">
        <v>200</v>
      </c>
    </row>
    <row r="140" spans="1:10" s="106" customFormat="1" x14ac:dyDescent="0.25">
      <c r="A140" s="97" t="s">
        <v>1160</v>
      </c>
      <c r="B140" s="86" t="s">
        <v>1240</v>
      </c>
      <c r="C140" s="86" t="s">
        <v>10</v>
      </c>
      <c r="D140" s="98" t="s">
        <v>223</v>
      </c>
      <c r="E140" s="99"/>
      <c r="F140" s="86" t="s">
        <v>57</v>
      </c>
      <c r="G140" s="100" t="s">
        <v>63</v>
      </c>
      <c r="H140" s="86" t="s">
        <v>439</v>
      </c>
      <c r="I140" s="101">
        <v>43516</v>
      </c>
      <c r="J140" s="125">
        <v>200</v>
      </c>
    </row>
    <row r="141" spans="1:10" s="106" customFormat="1" x14ac:dyDescent="0.25">
      <c r="A141" s="97" t="s">
        <v>1160</v>
      </c>
      <c r="B141" s="86" t="s">
        <v>1240</v>
      </c>
      <c r="C141" s="86" t="s">
        <v>10</v>
      </c>
      <c r="D141" s="98" t="s">
        <v>1117</v>
      </c>
      <c r="E141" s="99"/>
      <c r="F141" s="86" t="s">
        <v>57</v>
      </c>
      <c r="G141" s="100" t="s">
        <v>63</v>
      </c>
      <c r="H141" s="86" t="s">
        <v>439</v>
      </c>
      <c r="I141" s="101"/>
      <c r="J141" s="125">
        <v>200</v>
      </c>
    </row>
    <row r="142" spans="1:10" s="106" customFormat="1" x14ac:dyDescent="0.25">
      <c r="A142" s="97" t="s">
        <v>1160</v>
      </c>
      <c r="B142" s="86" t="s">
        <v>1240</v>
      </c>
      <c r="C142" s="86" t="s">
        <v>10</v>
      </c>
      <c r="D142" s="98" t="s">
        <v>1118</v>
      </c>
      <c r="E142" s="99"/>
      <c r="F142" s="86" t="s">
        <v>57</v>
      </c>
      <c r="G142" s="100" t="s">
        <v>63</v>
      </c>
      <c r="H142" s="86" t="s">
        <v>439</v>
      </c>
      <c r="I142" s="101"/>
      <c r="J142" s="125">
        <v>200</v>
      </c>
    </row>
    <row r="143" spans="1:10" s="106" customFormat="1" x14ac:dyDescent="0.25">
      <c r="A143" s="97" t="s">
        <v>1160</v>
      </c>
      <c r="B143" s="86" t="s">
        <v>1240</v>
      </c>
      <c r="C143" s="86" t="s">
        <v>247</v>
      </c>
      <c r="D143" s="98" t="s">
        <v>255</v>
      </c>
      <c r="E143" s="99"/>
      <c r="F143" s="86" t="s">
        <v>3</v>
      </c>
      <c r="G143" s="100" t="s">
        <v>118</v>
      </c>
      <c r="H143" s="86" t="s">
        <v>439</v>
      </c>
      <c r="I143" s="101">
        <v>43789</v>
      </c>
      <c r="J143" s="125">
        <v>200</v>
      </c>
    </row>
    <row r="144" spans="1:10" s="106" customFormat="1" x14ac:dyDescent="0.25">
      <c r="A144" s="97" t="s">
        <v>1160</v>
      </c>
      <c r="B144" s="86" t="s">
        <v>417</v>
      </c>
      <c r="C144" s="86" t="s">
        <v>16</v>
      </c>
      <c r="D144" s="98" t="s">
        <v>34</v>
      </c>
      <c r="E144" s="99"/>
      <c r="F144" s="86" t="s">
        <v>3</v>
      </c>
      <c r="G144" s="100" t="s">
        <v>545</v>
      </c>
      <c r="H144" s="86" t="s">
        <v>439</v>
      </c>
      <c r="I144" s="101"/>
      <c r="J144" s="125">
        <v>250</v>
      </c>
    </row>
    <row r="145" spans="1:10" s="106" customFormat="1" x14ac:dyDescent="0.25">
      <c r="A145" s="97" t="s">
        <v>1160</v>
      </c>
      <c r="B145" s="86" t="s">
        <v>417</v>
      </c>
      <c r="C145" s="86" t="s">
        <v>264</v>
      </c>
      <c r="D145" s="98" t="s">
        <v>265</v>
      </c>
      <c r="E145" s="99"/>
      <c r="F145" s="86" t="s">
        <v>3</v>
      </c>
      <c r="G145" s="100" t="s">
        <v>525</v>
      </c>
      <c r="H145" s="86" t="s">
        <v>439</v>
      </c>
      <c r="I145" s="101">
        <v>43985</v>
      </c>
      <c r="J145" s="125">
        <v>250</v>
      </c>
    </row>
    <row r="146" spans="1:10" s="106" customFormat="1" x14ac:dyDescent="0.25">
      <c r="A146" s="97" t="s">
        <v>1160</v>
      </c>
      <c r="B146" s="86" t="s">
        <v>417</v>
      </c>
      <c r="C146" s="86" t="s">
        <v>264</v>
      </c>
      <c r="D146" s="98" t="s">
        <v>266</v>
      </c>
      <c r="E146" s="99"/>
      <c r="F146" s="86" t="s">
        <v>3</v>
      </c>
      <c r="G146" s="100" t="s">
        <v>546</v>
      </c>
      <c r="H146" s="86" t="s">
        <v>439</v>
      </c>
      <c r="I146" s="101">
        <v>43985</v>
      </c>
      <c r="J146" s="125">
        <v>250</v>
      </c>
    </row>
    <row r="147" spans="1:10" s="106" customFormat="1" x14ac:dyDescent="0.25">
      <c r="A147" s="97" t="s">
        <v>1160</v>
      </c>
      <c r="B147" s="86" t="s">
        <v>417</v>
      </c>
      <c r="C147" s="86" t="s">
        <v>264</v>
      </c>
      <c r="D147" s="98" t="s">
        <v>267</v>
      </c>
      <c r="E147" s="99" t="s">
        <v>268</v>
      </c>
      <c r="F147" s="86" t="s">
        <v>3</v>
      </c>
      <c r="G147" s="100" t="s">
        <v>547</v>
      </c>
      <c r="H147" s="86" t="s">
        <v>439</v>
      </c>
      <c r="I147" s="101">
        <v>43985</v>
      </c>
      <c r="J147" s="125">
        <v>250</v>
      </c>
    </row>
    <row r="148" spans="1:10" s="106" customFormat="1" x14ac:dyDescent="0.25">
      <c r="A148" s="97" t="s">
        <v>1160</v>
      </c>
      <c r="B148" s="86" t="s">
        <v>417</v>
      </c>
      <c r="C148" s="86" t="s">
        <v>1205</v>
      </c>
      <c r="D148" s="98" t="s">
        <v>1252</v>
      </c>
      <c r="E148" s="99"/>
      <c r="F148" s="86" t="s">
        <v>3</v>
      </c>
      <c r="G148" s="100" t="s">
        <v>1253</v>
      </c>
      <c r="H148" s="86" t="s">
        <v>439</v>
      </c>
      <c r="I148" s="101">
        <v>44655</v>
      </c>
      <c r="J148" s="125">
        <v>250</v>
      </c>
    </row>
    <row r="149" spans="1:10" s="106" customFormat="1" x14ac:dyDescent="0.25">
      <c r="A149" s="97" t="s">
        <v>1160</v>
      </c>
      <c r="B149" s="86" t="s">
        <v>417</v>
      </c>
      <c r="C149" s="86" t="s">
        <v>1205</v>
      </c>
      <c r="D149" s="98" t="s">
        <v>1254</v>
      </c>
      <c r="E149" s="99"/>
      <c r="F149" s="86" t="s">
        <v>3</v>
      </c>
      <c r="G149" s="100" t="s">
        <v>1253</v>
      </c>
      <c r="H149" s="86" t="s">
        <v>439</v>
      </c>
      <c r="I149" s="101">
        <v>44655</v>
      </c>
      <c r="J149" s="125">
        <v>250</v>
      </c>
    </row>
    <row r="150" spans="1:10" s="106" customFormat="1" x14ac:dyDescent="0.25">
      <c r="A150" s="97" t="s">
        <v>1160</v>
      </c>
      <c r="B150" s="86" t="s">
        <v>417</v>
      </c>
      <c r="C150" s="86" t="s">
        <v>1205</v>
      </c>
      <c r="D150" s="98" t="s">
        <v>1255</v>
      </c>
      <c r="E150" s="99"/>
      <c r="F150" s="86" t="s">
        <v>3</v>
      </c>
      <c r="G150" s="100" t="s">
        <v>1256</v>
      </c>
      <c r="H150" s="86" t="s">
        <v>439</v>
      </c>
      <c r="I150" s="101">
        <v>44655</v>
      </c>
      <c r="J150" s="125">
        <v>250</v>
      </c>
    </row>
    <row r="151" spans="1:10" s="106" customFormat="1" x14ac:dyDescent="0.25">
      <c r="A151" s="97" t="s">
        <v>1160</v>
      </c>
      <c r="B151" s="86" t="s">
        <v>417</v>
      </c>
      <c r="C151" s="86" t="s">
        <v>217</v>
      </c>
      <c r="D151" s="98" t="s">
        <v>548</v>
      </c>
      <c r="E151" s="99" t="s">
        <v>605</v>
      </c>
      <c r="F151" s="86" t="s">
        <v>3</v>
      </c>
      <c r="G151" s="100" t="s">
        <v>549</v>
      </c>
      <c r="H151" s="86" t="s">
        <v>439</v>
      </c>
      <c r="I151" s="101">
        <v>43412</v>
      </c>
      <c r="J151" s="125">
        <v>250</v>
      </c>
    </row>
    <row r="152" spans="1:10" s="106" customFormat="1" x14ac:dyDescent="0.25">
      <c r="A152" s="97" t="s">
        <v>1160</v>
      </c>
      <c r="B152" s="86" t="s">
        <v>442</v>
      </c>
      <c r="C152" s="86" t="s">
        <v>8</v>
      </c>
      <c r="D152" s="98" t="s">
        <v>812</v>
      </c>
      <c r="E152" s="99"/>
      <c r="F152" s="86" t="s">
        <v>3</v>
      </c>
      <c r="G152" s="100" t="s">
        <v>813</v>
      </c>
      <c r="H152" s="86" t="s">
        <v>439</v>
      </c>
      <c r="I152" s="101">
        <v>44441</v>
      </c>
      <c r="J152" s="125">
        <v>250</v>
      </c>
    </row>
    <row r="153" spans="1:10" s="106" customFormat="1" x14ac:dyDescent="0.25">
      <c r="A153" s="97" t="s">
        <v>1160</v>
      </c>
      <c r="B153" s="86" t="s">
        <v>442</v>
      </c>
      <c r="C153" s="86" t="s">
        <v>8</v>
      </c>
      <c r="D153" s="98" t="s">
        <v>814</v>
      </c>
      <c r="E153" s="99"/>
      <c r="F153" s="86" t="s">
        <v>3</v>
      </c>
      <c r="G153" s="100" t="s">
        <v>815</v>
      </c>
      <c r="H153" s="86" t="s">
        <v>439</v>
      </c>
      <c r="I153" s="101">
        <v>44441</v>
      </c>
      <c r="J153" s="125">
        <v>250</v>
      </c>
    </row>
    <row r="154" spans="1:10" s="106" customFormat="1" x14ac:dyDescent="0.25">
      <c r="A154" s="97" t="s">
        <v>1160</v>
      </c>
      <c r="B154" s="86" t="s">
        <v>442</v>
      </c>
      <c r="C154" s="86" t="s">
        <v>8</v>
      </c>
      <c r="D154" s="98" t="s">
        <v>816</v>
      </c>
      <c r="E154" s="99"/>
      <c r="F154" s="86" t="s">
        <v>3</v>
      </c>
      <c r="G154" s="100" t="s">
        <v>817</v>
      </c>
      <c r="H154" s="86" t="s">
        <v>439</v>
      </c>
      <c r="I154" s="101">
        <v>44441</v>
      </c>
      <c r="J154" s="125">
        <v>250</v>
      </c>
    </row>
    <row r="155" spans="1:10" s="106" customFormat="1" x14ac:dyDescent="0.25">
      <c r="A155" s="97" t="s">
        <v>1160</v>
      </c>
      <c r="B155" s="86" t="s">
        <v>442</v>
      </c>
      <c r="C155" s="86" t="s">
        <v>8</v>
      </c>
      <c r="D155" s="98" t="s">
        <v>818</v>
      </c>
      <c r="E155" s="99"/>
      <c r="F155" s="86" t="s">
        <v>3</v>
      </c>
      <c r="G155" s="100" t="s">
        <v>539</v>
      </c>
      <c r="H155" s="86" t="s">
        <v>439</v>
      </c>
      <c r="I155" s="101">
        <v>44441</v>
      </c>
      <c r="J155" s="125">
        <v>250</v>
      </c>
    </row>
    <row r="156" spans="1:10" s="106" customFormat="1" x14ac:dyDescent="0.25">
      <c r="A156" s="97" t="s">
        <v>1160</v>
      </c>
      <c r="B156" s="86" t="s">
        <v>442</v>
      </c>
      <c r="C156" s="86" t="s">
        <v>8</v>
      </c>
      <c r="D156" s="98" t="s">
        <v>819</v>
      </c>
      <c r="E156" s="99"/>
      <c r="F156" s="86" t="s">
        <v>3</v>
      </c>
      <c r="G156" s="100" t="s">
        <v>820</v>
      </c>
      <c r="H156" s="86" t="s">
        <v>439</v>
      </c>
      <c r="I156" s="101">
        <v>44441</v>
      </c>
      <c r="J156" s="125">
        <v>250</v>
      </c>
    </row>
    <row r="157" spans="1:10" s="106" customFormat="1" x14ac:dyDescent="0.25">
      <c r="A157" s="97" t="s">
        <v>1160</v>
      </c>
      <c r="B157" s="86" t="s">
        <v>442</v>
      </c>
      <c r="C157" s="86" t="s">
        <v>8</v>
      </c>
      <c r="D157" s="98" t="s">
        <v>821</v>
      </c>
      <c r="E157" s="99"/>
      <c r="F157" s="86" t="s">
        <v>3</v>
      </c>
      <c r="G157" s="100" t="s">
        <v>668</v>
      </c>
      <c r="H157" s="86" t="s">
        <v>439</v>
      </c>
      <c r="I157" s="101">
        <v>44441</v>
      </c>
      <c r="J157" s="125">
        <v>250</v>
      </c>
    </row>
    <row r="158" spans="1:10" s="106" customFormat="1" x14ac:dyDescent="0.25">
      <c r="A158" s="97" t="s">
        <v>1160</v>
      </c>
      <c r="B158" s="86" t="s">
        <v>442</v>
      </c>
      <c r="C158" s="86" t="s">
        <v>8</v>
      </c>
      <c r="D158" s="98" t="s">
        <v>822</v>
      </c>
      <c r="E158" s="99"/>
      <c r="F158" s="86" t="s">
        <v>3</v>
      </c>
      <c r="G158" s="100" t="s">
        <v>823</v>
      </c>
      <c r="H158" s="86" t="s">
        <v>439</v>
      </c>
      <c r="I158" s="101">
        <v>44441</v>
      </c>
      <c r="J158" s="125">
        <v>250</v>
      </c>
    </row>
    <row r="159" spans="1:10" s="106" customFormat="1" x14ac:dyDescent="0.25">
      <c r="A159" s="97" t="s">
        <v>1160</v>
      </c>
      <c r="B159" s="86" t="s">
        <v>442</v>
      </c>
      <c r="C159" s="86" t="s">
        <v>8</v>
      </c>
      <c r="D159" s="98" t="s">
        <v>824</v>
      </c>
      <c r="E159" s="99"/>
      <c r="F159" s="86" t="s">
        <v>3</v>
      </c>
      <c r="G159" s="100" t="s">
        <v>550</v>
      </c>
      <c r="H159" s="86" t="s">
        <v>439</v>
      </c>
      <c r="I159" s="101">
        <v>44441</v>
      </c>
      <c r="J159" s="125">
        <v>250</v>
      </c>
    </row>
    <row r="160" spans="1:10" s="106" customFormat="1" x14ac:dyDescent="0.25">
      <c r="A160" s="97" t="s">
        <v>1160</v>
      </c>
      <c r="B160" s="86" t="s">
        <v>442</v>
      </c>
      <c r="C160" s="86" t="s">
        <v>8</v>
      </c>
      <c r="D160" s="98" t="s">
        <v>825</v>
      </c>
      <c r="E160" s="99"/>
      <c r="F160" s="86" t="s">
        <v>3</v>
      </c>
      <c r="G160" s="100" t="s">
        <v>520</v>
      </c>
      <c r="H160" s="86" t="s">
        <v>439</v>
      </c>
      <c r="I160" s="101">
        <v>44441</v>
      </c>
      <c r="J160" s="125">
        <v>250</v>
      </c>
    </row>
    <row r="161" spans="1:10" s="106" customFormat="1" x14ac:dyDescent="0.25">
      <c r="A161" s="97" t="s">
        <v>1160</v>
      </c>
      <c r="B161" s="86" t="s">
        <v>442</v>
      </c>
      <c r="C161" s="86" t="s">
        <v>8</v>
      </c>
      <c r="D161" s="98" t="s">
        <v>826</v>
      </c>
      <c r="E161" s="99"/>
      <c r="F161" s="86" t="s">
        <v>3</v>
      </c>
      <c r="G161" s="100" t="s">
        <v>525</v>
      </c>
      <c r="H161" s="86" t="s">
        <v>439</v>
      </c>
      <c r="I161" s="101">
        <v>44441</v>
      </c>
      <c r="J161" s="125">
        <v>250</v>
      </c>
    </row>
    <row r="162" spans="1:10" s="106" customFormat="1" x14ac:dyDescent="0.25">
      <c r="A162" s="97" t="s">
        <v>1160</v>
      </c>
      <c r="B162" s="97" t="s">
        <v>442</v>
      </c>
      <c r="C162" s="3" t="s">
        <v>8</v>
      </c>
      <c r="D162" s="4" t="s">
        <v>827</v>
      </c>
      <c r="E162" s="4"/>
      <c r="F162" s="3" t="s">
        <v>3</v>
      </c>
      <c r="G162" s="86" t="s">
        <v>791</v>
      </c>
      <c r="H162" s="86" t="s">
        <v>439</v>
      </c>
      <c r="I162" s="121">
        <v>44441</v>
      </c>
      <c r="J162" s="125">
        <v>250</v>
      </c>
    </row>
    <row r="163" spans="1:10" s="106" customFormat="1" x14ac:dyDescent="0.25">
      <c r="A163" s="97" t="s">
        <v>1160</v>
      </c>
      <c r="B163" s="86" t="s">
        <v>442</v>
      </c>
      <c r="C163" s="86" t="s">
        <v>8</v>
      </c>
      <c r="D163" s="98" t="s">
        <v>828</v>
      </c>
      <c r="E163" s="99"/>
      <c r="F163" s="86" t="s">
        <v>3</v>
      </c>
      <c r="G163" s="100" t="s">
        <v>513</v>
      </c>
      <c r="H163" s="86" t="s">
        <v>439</v>
      </c>
      <c r="I163" s="101">
        <v>44441</v>
      </c>
      <c r="J163" s="125">
        <v>250</v>
      </c>
    </row>
    <row r="164" spans="1:10" s="106" customFormat="1" x14ac:dyDescent="0.25">
      <c r="A164" s="97" t="s">
        <v>1160</v>
      </c>
      <c r="B164" s="86" t="s">
        <v>442</v>
      </c>
      <c r="C164" s="86" t="s">
        <v>8</v>
      </c>
      <c r="D164" s="98" t="s">
        <v>829</v>
      </c>
      <c r="E164" s="99"/>
      <c r="F164" s="86" t="s">
        <v>3</v>
      </c>
      <c r="G164" s="100" t="s">
        <v>830</v>
      </c>
      <c r="H164" s="86" t="s">
        <v>439</v>
      </c>
      <c r="I164" s="101">
        <v>44441</v>
      </c>
      <c r="J164" s="125">
        <v>250</v>
      </c>
    </row>
    <row r="165" spans="1:10" s="106" customFormat="1" x14ac:dyDescent="0.25">
      <c r="A165" s="97" t="s">
        <v>1160</v>
      </c>
      <c r="B165" s="86" t="s">
        <v>442</v>
      </c>
      <c r="C165" s="86" t="s">
        <v>8</v>
      </c>
      <c r="D165" s="98" t="s">
        <v>831</v>
      </c>
      <c r="E165" s="99"/>
      <c r="F165" s="86" t="s">
        <v>3</v>
      </c>
      <c r="G165" s="100" t="s">
        <v>832</v>
      </c>
      <c r="H165" s="86" t="s">
        <v>439</v>
      </c>
      <c r="I165" s="101">
        <v>44441</v>
      </c>
      <c r="J165" s="125">
        <v>250</v>
      </c>
    </row>
    <row r="166" spans="1:10" s="106" customFormat="1" x14ac:dyDescent="0.25">
      <c r="A166" s="97" t="s">
        <v>1160</v>
      </c>
      <c r="B166" s="97" t="s">
        <v>442</v>
      </c>
      <c r="C166" s="86" t="s">
        <v>8</v>
      </c>
      <c r="D166" s="99" t="s">
        <v>833</v>
      </c>
      <c r="E166" s="99"/>
      <c r="F166" s="86" t="s">
        <v>3</v>
      </c>
      <c r="G166" s="86" t="s">
        <v>834</v>
      </c>
      <c r="H166" s="86" t="s">
        <v>439</v>
      </c>
      <c r="I166" s="105">
        <v>44441</v>
      </c>
      <c r="J166" s="125">
        <v>250</v>
      </c>
    </row>
    <row r="167" spans="1:10" s="106" customFormat="1" x14ac:dyDescent="0.25">
      <c r="A167" s="97" t="s">
        <v>1160</v>
      </c>
      <c r="B167" s="86" t="s">
        <v>442</v>
      </c>
      <c r="C167" s="86" t="s">
        <v>8</v>
      </c>
      <c r="D167" s="98" t="s">
        <v>835</v>
      </c>
      <c r="E167" s="99"/>
      <c r="F167" s="86" t="s">
        <v>3</v>
      </c>
      <c r="G167" s="100" t="s">
        <v>836</v>
      </c>
      <c r="H167" s="86" t="s">
        <v>439</v>
      </c>
      <c r="I167" s="101">
        <v>44441</v>
      </c>
      <c r="J167" s="125">
        <v>250</v>
      </c>
    </row>
    <row r="168" spans="1:10" s="106" customFormat="1" x14ac:dyDescent="0.25">
      <c r="A168" s="97" t="s">
        <v>1160</v>
      </c>
      <c r="B168" s="86" t="s">
        <v>442</v>
      </c>
      <c r="C168" s="86" t="s">
        <v>8</v>
      </c>
      <c r="D168" s="98" t="s">
        <v>837</v>
      </c>
      <c r="E168" s="99"/>
      <c r="F168" s="86" t="s">
        <v>3</v>
      </c>
      <c r="G168" s="100" t="s">
        <v>838</v>
      </c>
      <c r="H168" s="86" t="s">
        <v>439</v>
      </c>
      <c r="I168" s="101">
        <v>44441</v>
      </c>
      <c r="J168" s="125">
        <v>250</v>
      </c>
    </row>
    <row r="169" spans="1:10" s="106" customFormat="1" x14ac:dyDescent="0.25">
      <c r="A169" s="97" t="s">
        <v>1160</v>
      </c>
      <c r="B169" s="97" t="s">
        <v>442</v>
      </c>
      <c r="C169" s="86" t="s">
        <v>8</v>
      </c>
      <c r="D169" s="4" t="s">
        <v>839</v>
      </c>
      <c r="E169" s="4"/>
      <c r="F169" s="3" t="s">
        <v>3</v>
      </c>
      <c r="G169" s="86" t="s">
        <v>840</v>
      </c>
      <c r="H169" s="86" t="s">
        <v>439</v>
      </c>
      <c r="I169" s="121">
        <v>44441</v>
      </c>
      <c r="J169" s="125">
        <v>250</v>
      </c>
    </row>
    <row r="170" spans="1:10" s="106" customFormat="1" x14ac:dyDescent="0.25">
      <c r="A170" s="97" t="s">
        <v>1160</v>
      </c>
      <c r="B170" s="86" t="s">
        <v>442</v>
      </c>
      <c r="C170" s="86" t="s">
        <v>8</v>
      </c>
      <c r="D170" s="98" t="s">
        <v>841</v>
      </c>
      <c r="E170" s="99"/>
      <c r="F170" s="86" t="s">
        <v>3</v>
      </c>
      <c r="G170" s="100" t="s">
        <v>842</v>
      </c>
      <c r="H170" s="86" t="s">
        <v>439</v>
      </c>
      <c r="I170" s="101">
        <v>44441</v>
      </c>
      <c r="J170" s="125">
        <v>250</v>
      </c>
    </row>
    <row r="171" spans="1:10" s="106" customFormat="1" x14ac:dyDescent="0.25">
      <c r="A171" s="97" t="s">
        <v>1160</v>
      </c>
      <c r="B171" s="86" t="s">
        <v>442</v>
      </c>
      <c r="C171" s="86" t="s">
        <v>8</v>
      </c>
      <c r="D171" s="98" t="s">
        <v>843</v>
      </c>
      <c r="E171" s="99"/>
      <c r="F171" s="86" t="s">
        <v>3</v>
      </c>
      <c r="G171" s="100" t="s">
        <v>505</v>
      </c>
      <c r="H171" s="86" t="s">
        <v>439</v>
      </c>
      <c r="I171" s="101">
        <v>44441</v>
      </c>
      <c r="J171" s="125">
        <v>250</v>
      </c>
    </row>
    <row r="172" spans="1:10" s="106" customFormat="1" x14ac:dyDescent="0.25">
      <c r="A172" s="97" t="s">
        <v>1160</v>
      </c>
      <c r="B172" s="86" t="s">
        <v>442</v>
      </c>
      <c r="C172" s="86" t="s">
        <v>8</v>
      </c>
      <c r="D172" s="98" t="s">
        <v>844</v>
      </c>
      <c r="E172" s="99"/>
      <c r="F172" s="86" t="s">
        <v>3</v>
      </c>
      <c r="G172" s="100" t="s">
        <v>519</v>
      </c>
      <c r="H172" s="86" t="s">
        <v>439</v>
      </c>
      <c r="I172" s="101">
        <v>44441</v>
      </c>
      <c r="J172" s="125">
        <v>250</v>
      </c>
    </row>
    <row r="173" spans="1:10" s="106" customFormat="1" x14ac:dyDescent="0.25">
      <c r="A173" s="97" t="s">
        <v>1160</v>
      </c>
      <c r="B173" s="86" t="s">
        <v>442</v>
      </c>
      <c r="C173" s="86" t="s">
        <v>8</v>
      </c>
      <c r="D173" s="98" t="s">
        <v>845</v>
      </c>
      <c r="E173" s="99"/>
      <c r="F173" s="86" t="s">
        <v>3</v>
      </c>
      <c r="G173" s="100" t="s">
        <v>834</v>
      </c>
      <c r="H173" s="86" t="s">
        <v>439</v>
      </c>
      <c r="I173" s="101">
        <v>44441</v>
      </c>
      <c r="J173" s="125">
        <v>250</v>
      </c>
    </row>
    <row r="174" spans="1:10" s="106" customFormat="1" x14ac:dyDescent="0.25">
      <c r="A174" s="97" t="s">
        <v>1160</v>
      </c>
      <c r="B174" s="86" t="s">
        <v>442</v>
      </c>
      <c r="C174" s="86" t="s">
        <v>8</v>
      </c>
      <c r="D174" s="98" t="s">
        <v>846</v>
      </c>
      <c r="E174" s="99"/>
      <c r="F174" s="86" t="s">
        <v>3</v>
      </c>
      <c r="G174" s="100" t="s">
        <v>550</v>
      </c>
      <c r="H174" s="86" t="s">
        <v>439</v>
      </c>
      <c r="I174" s="101">
        <v>44441</v>
      </c>
      <c r="J174" s="125">
        <v>250</v>
      </c>
    </row>
    <row r="175" spans="1:10" s="106" customFormat="1" x14ac:dyDescent="0.25">
      <c r="A175" s="97" t="s">
        <v>1160</v>
      </c>
      <c r="B175" s="86" t="s">
        <v>442</v>
      </c>
      <c r="C175" s="86" t="s">
        <v>8</v>
      </c>
      <c r="D175" s="98" t="s">
        <v>847</v>
      </c>
      <c r="E175" s="99"/>
      <c r="F175" s="86" t="s">
        <v>3</v>
      </c>
      <c r="G175" s="100" t="s">
        <v>637</v>
      </c>
      <c r="H175" s="86" t="s">
        <v>439</v>
      </c>
      <c r="I175" s="101">
        <v>44441</v>
      </c>
      <c r="J175" s="125">
        <v>250</v>
      </c>
    </row>
    <row r="176" spans="1:10" s="106" customFormat="1" x14ac:dyDescent="0.25">
      <c r="A176" s="97" t="s">
        <v>1160</v>
      </c>
      <c r="B176" s="86" t="s">
        <v>442</v>
      </c>
      <c r="C176" s="86" t="s">
        <v>8</v>
      </c>
      <c r="D176" s="98" t="s">
        <v>614</v>
      </c>
      <c r="E176" s="99"/>
      <c r="F176" s="86" t="s">
        <v>3</v>
      </c>
      <c r="G176" s="100" t="s">
        <v>615</v>
      </c>
      <c r="H176" s="86" t="s">
        <v>439</v>
      </c>
      <c r="I176" s="101">
        <v>44441</v>
      </c>
      <c r="J176" s="125">
        <v>250</v>
      </c>
    </row>
    <row r="177" spans="1:10" s="106" customFormat="1" x14ac:dyDescent="0.25">
      <c r="A177" s="97" t="s">
        <v>1160</v>
      </c>
      <c r="B177" s="86" t="s">
        <v>442</v>
      </c>
      <c r="C177" s="86" t="s">
        <v>8</v>
      </c>
      <c r="D177" s="98" t="s">
        <v>613</v>
      </c>
      <c r="E177" s="99" t="s">
        <v>614</v>
      </c>
      <c r="F177" s="86" t="s">
        <v>3</v>
      </c>
      <c r="G177" s="100" t="s">
        <v>615</v>
      </c>
      <c r="H177" s="86" t="s">
        <v>439</v>
      </c>
      <c r="I177" s="101">
        <v>44383</v>
      </c>
      <c r="J177" s="125">
        <v>250</v>
      </c>
    </row>
    <row r="178" spans="1:10" s="106" customFormat="1" x14ac:dyDescent="0.25">
      <c r="A178" s="97" t="s">
        <v>1160</v>
      </c>
      <c r="B178" s="86" t="s">
        <v>442</v>
      </c>
      <c r="C178" s="86" t="s">
        <v>8</v>
      </c>
      <c r="D178" s="98" t="s">
        <v>848</v>
      </c>
      <c r="E178" s="99"/>
      <c r="F178" s="86" t="s">
        <v>3</v>
      </c>
      <c r="G178" s="100" t="s">
        <v>635</v>
      </c>
      <c r="H178" s="86" t="s">
        <v>439</v>
      </c>
      <c r="I178" s="101">
        <v>44441</v>
      </c>
      <c r="J178" s="125">
        <v>250</v>
      </c>
    </row>
    <row r="179" spans="1:10" s="106" customFormat="1" x14ac:dyDescent="0.25">
      <c r="A179" s="97" t="s">
        <v>1160</v>
      </c>
      <c r="B179" s="86" t="s">
        <v>442</v>
      </c>
      <c r="C179" s="86" t="s">
        <v>8</v>
      </c>
      <c r="D179" s="98" t="s">
        <v>849</v>
      </c>
      <c r="E179" s="99"/>
      <c r="F179" s="86" t="s">
        <v>3</v>
      </c>
      <c r="G179" s="100" t="s">
        <v>838</v>
      </c>
      <c r="H179" s="86" t="s">
        <v>439</v>
      </c>
      <c r="I179" s="101">
        <v>44441</v>
      </c>
      <c r="J179" s="125">
        <v>250</v>
      </c>
    </row>
    <row r="180" spans="1:10" s="106" customFormat="1" x14ac:dyDescent="0.25">
      <c r="A180" s="97" t="s">
        <v>1160</v>
      </c>
      <c r="B180" s="86" t="s">
        <v>442</v>
      </c>
      <c r="C180" s="86" t="s">
        <v>8</v>
      </c>
      <c r="D180" s="98" t="s">
        <v>850</v>
      </c>
      <c r="E180" s="99"/>
      <c r="F180" s="86" t="s">
        <v>3</v>
      </c>
      <c r="G180" s="100" t="s">
        <v>851</v>
      </c>
      <c r="H180" s="86" t="s">
        <v>439</v>
      </c>
      <c r="I180" s="101">
        <v>44441</v>
      </c>
      <c r="J180" s="125">
        <v>250</v>
      </c>
    </row>
    <row r="181" spans="1:10" s="106" customFormat="1" x14ac:dyDescent="0.25">
      <c r="A181" s="97" t="s">
        <v>1160</v>
      </c>
      <c r="B181" s="97" t="s">
        <v>442</v>
      </c>
      <c r="C181" s="86" t="s">
        <v>8</v>
      </c>
      <c r="D181" s="99" t="s">
        <v>163</v>
      </c>
      <c r="E181" s="99" t="s">
        <v>164</v>
      </c>
      <c r="F181" s="86" t="s">
        <v>3</v>
      </c>
      <c r="G181" s="86" t="s">
        <v>525</v>
      </c>
      <c r="H181" s="86" t="s">
        <v>439</v>
      </c>
      <c r="I181" s="105"/>
      <c r="J181" s="125">
        <v>250</v>
      </c>
    </row>
    <row r="182" spans="1:10" s="106" customFormat="1" x14ac:dyDescent="0.25">
      <c r="A182" s="97" t="s">
        <v>1160</v>
      </c>
      <c r="B182" s="97" t="s">
        <v>442</v>
      </c>
      <c r="C182" s="86" t="s">
        <v>8</v>
      </c>
      <c r="D182" s="99" t="s">
        <v>163</v>
      </c>
      <c r="E182" s="99" t="s">
        <v>164</v>
      </c>
      <c r="F182" s="86" t="s">
        <v>3</v>
      </c>
      <c r="G182" s="86" t="s">
        <v>525</v>
      </c>
      <c r="H182" s="86" t="s">
        <v>439</v>
      </c>
      <c r="I182" s="105"/>
      <c r="J182" s="125">
        <v>250</v>
      </c>
    </row>
    <row r="183" spans="1:10" s="106" customFormat="1" x14ac:dyDescent="0.25">
      <c r="A183" s="97" t="s">
        <v>1160</v>
      </c>
      <c r="B183" s="97" t="s">
        <v>442</v>
      </c>
      <c r="C183" s="86" t="s">
        <v>8</v>
      </c>
      <c r="D183" s="99" t="s">
        <v>852</v>
      </c>
      <c r="E183" s="99" t="s">
        <v>853</v>
      </c>
      <c r="F183" s="86" t="s">
        <v>3</v>
      </c>
      <c r="G183" s="86" t="s">
        <v>803</v>
      </c>
      <c r="H183" s="86" t="s">
        <v>439</v>
      </c>
      <c r="I183" s="105">
        <v>44418</v>
      </c>
      <c r="J183" s="125">
        <v>250</v>
      </c>
    </row>
    <row r="184" spans="1:10" s="106" customFormat="1" x14ac:dyDescent="0.25">
      <c r="A184" s="97" t="s">
        <v>1160</v>
      </c>
      <c r="B184" s="86" t="s">
        <v>442</v>
      </c>
      <c r="C184" s="86" t="s">
        <v>8</v>
      </c>
      <c r="D184" s="98" t="s">
        <v>616</v>
      </c>
      <c r="E184" s="99" t="s">
        <v>617</v>
      </c>
      <c r="F184" s="86" t="s">
        <v>3</v>
      </c>
      <c r="G184" s="100" t="s">
        <v>618</v>
      </c>
      <c r="H184" s="86" t="s">
        <v>439</v>
      </c>
      <c r="I184" s="101">
        <v>44403</v>
      </c>
      <c r="J184" s="125">
        <v>250</v>
      </c>
    </row>
    <row r="185" spans="1:10" s="106" customFormat="1" x14ac:dyDescent="0.25">
      <c r="A185" s="97" t="s">
        <v>1160</v>
      </c>
      <c r="B185" s="86" t="s">
        <v>442</v>
      </c>
      <c r="C185" s="86" t="s">
        <v>8</v>
      </c>
      <c r="D185" s="98" t="s">
        <v>854</v>
      </c>
      <c r="E185" s="99" t="s">
        <v>617</v>
      </c>
      <c r="F185" s="86" t="s">
        <v>3</v>
      </c>
      <c r="G185" s="100" t="s">
        <v>618</v>
      </c>
      <c r="H185" s="86" t="s">
        <v>439</v>
      </c>
      <c r="I185" s="101">
        <v>44403</v>
      </c>
      <c r="J185" s="125">
        <v>250</v>
      </c>
    </row>
    <row r="186" spans="1:10" s="106" customFormat="1" x14ac:dyDescent="0.25">
      <c r="A186" s="97" t="s">
        <v>1160</v>
      </c>
      <c r="B186" s="86" t="s">
        <v>442</v>
      </c>
      <c r="C186" s="86" t="s">
        <v>8</v>
      </c>
      <c r="D186" s="98" t="s">
        <v>855</v>
      </c>
      <c r="E186" s="99"/>
      <c r="F186" s="86" t="s">
        <v>3</v>
      </c>
      <c r="G186" s="100" t="s">
        <v>526</v>
      </c>
      <c r="H186" s="86" t="s">
        <v>439</v>
      </c>
      <c r="I186" s="101">
        <v>44441</v>
      </c>
      <c r="J186" s="125">
        <v>250</v>
      </c>
    </row>
    <row r="187" spans="1:10" s="106" customFormat="1" x14ac:dyDescent="0.25">
      <c r="A187" s="97" t="s">
        <v>1160</v>
      </c>
      <c r="B187" s="97" t="s">
        <v>442</v>
      </c>
      <c r="C187" s="86" t="s">
        <v>8</v>
      </c>
      <c r="D187" s="99" t="s">
        <v>856</v>
      </c>
      <c r="E187" s="99"/>
      <c r="F187" s="86" t="s">
        <v>3</v>
      </c>
      <c r="G187" s="86" t="s">
        <v>499</v>
      </c>
      <c r="H187" s="86" t="s">
        <v>439</v>
      </c>
      <c r="I187" s="105">
        <v>44441</v>
      </c>
      <c r="J187" s="125">
        <v>250</v>
      </c>
    </row>
    <row r="188" spans="1:10" s="106" customFormat="1" x14ac:dyDescent="0.25">
      <c r="A188" s="97" t="s">
        <v>1160</v>
      </c>
      <c r="B188" s="86" t="s">
        <v>442</v>
      </c>
      <c r="C188" s="86" t="s">
        <v>8</v>
      </c>
      <c r="D188" s="98" t="s">
        <v>857</v>
      </c>
      <c r="E188" s="99"/>
      <c r="F188" s="86" t="s">
        <v>3</v>
      </c>
      <c r="G188" s="100" t="s">
        <v>858</v>
      </c>
      <c r="H188" s="86" t="s">
        <v>439</v>
      </c>
      <c r="I188" s="101">
        <v>44441</v>
      </c>
      <c r="J188" s="125">
        <v>250</v>
      </c>
    </row>
    <row r="189" spans="1:10" s="106" customFormat="1" x14ac:dyDescent="0.25">
      <c r="A189" s="97" t="s">
        <v>1160</v>
      </c>
      <c r="B189" s="86" t="s">
        <v>442</v>
      </c>
      <c r="C189" s="86" t="s">
        <v>8</v>
      </c>
      <c r="D189" s="98" t="s">
        <v>859</v>
      </c>
      <c r="E189" s="99"/>
      <c r="F189" s="86" t="s">
        <v>3</v>
      </c>
      <c r="G189" s="100" t="s">
        <v>860</v>
      </c>
      <c r="H189" s="86" t="s">
        <v>439</v>
      </c>
      <c r="I189" s="101">
        <v>44441</v>
      </c>
      <c r="J189" s="125">
        <v>250</v>
      </c>
    </row>
    <row r="190" spans="1:10" s="106" customFormat="1" x14ac:dyDescent="0.25">
      <c r="A190" s="97" t="s">
        <v>1160</v>
      </c>
      <c r="B190" s="86" t="s">
        <v>442</v>
      </c>
      <c r="C190" s="86" t="s">
        <v>8</v>
      </c>
      <c r="D190" s="98" t="s">
        <v>861</v>
      </c>
      <c r="E190" s="99"/>
      <c r="F190" s="86" t="s">
        <v>3</v>
      </c>
      <c r="G190" s="100" t="s">
        <v>787</v>
      </c>
      <c r="H190" s="86" t="s">
        <v>439</v>
      </c>
      <c r="I190" s="101">
        <v>44441</v>
      </c>
      <c r="J190" s="125">
        <v>250</v>
      </c>
    </row>
    <row r="191" spans="1:10" s="106" customFormat="1" x14ac:dyDescent="0.25">
      <c r="A191" s="97" t="s">
        <v>1160</v>
      </c>
      <c r="B191" s="86" t="s">
        <v>442</v>
      </c>
      <c r="C191" s="86" t="s">
        <v>8</v>
      </c>
      <c r="D191" s="98" t="s">
        <v>862</v>
      </c>
      <c r="E191" s="99"/>
      <c r="F191" s="86" t="s">
        <v>3</v>
      </c>
      <c r="G191" s="100" t="s">
        <v>863</v>
      </c>
      <c r="H191" s="86" t="s">
        <v>439</v>
      </c>
      <c r="I191" s="101">
        <v>44441</v>
      </c>
      <c r="J191" s="125">
        <v>250</v>
      </c>
    </row>
    <row r="192" spans="1:10" s="106" customFormat="1" x14ac:dyDescent="0.25">
      <c r="A192" s="97" t="s">
        <v>1160</v>
      </c>
      <c r="B192" s="86" t="s">
        <v>442</v>
      </c>
      <c r="C192" s="86" t="s">
        <v>8</v>
      </c>
      <c r="D192" s="98" t="s">
        <v>864</v>
      </c>
      <c r="E192" s="99"/>
      <c r="F192" s="86" t="s">
        <v>3</v>
      </c>
      <c r="G192" s="100" t="s">
        <v>865</v>
      </c>
      <c r="H192" s="86" t="s">
        <v>439</v>
      </c>
      <c r="I192" s="101">
        <v>44441</v>
      </c>
      <c r="J192" s="125">
        <v>250</v>
      </c>
    </row>
    <row r="193" spans="1:10" s="106" customFormat="1" x14ac:dyDescent="0.25">
      <c r="A193" s="97" t="s">
        <v>1160</v>
      </c>
      <c r="B193" s="97" t="s">
        <v>442</v>
      </c>
      <c r="C193" s="86" t="s">
        <v>8</v>
      </c>
      <c r="D193" s="99" t="s">
        <v>866</v>
      </c>
      <c r="E193" s="99"/>
      <c r="F193" s="86" t="s">
        <v>3</v>
      </c>
      <c r="G193" s="86" t="s">
        <v>867</v>
      </c>
      <c r="H193" s="86" t="s">
        <v>439</v>
      </c>
      <c r="I193" s="105">
        <v>44441</v>
      </c>
      <c r="J193" s="125">
        <v>250</v>
      </c>
    </row>
    <row r="194" spans="1:10" s="106" customFormat="1" x14ac:dyDescent="0.25">
      <c r="A194" s="97" t="s">
        <v>1160</v>
      </c>
      <c r="B194" s="86" t="s">
        <v>442</v>
      </c>
      <c r="C194" s="86" t="s">
        <v>8</v>
      </c>
      <c r="D194" s="98" t="s">
        <v>868</v>
      </c>
      <c r="E194" s="99"/>
      <c r="F194" s="86" t="s">
        <v>3</v>
      </c>
      <c r="G194" s="100" t="s">
        <v>869</v>
      </c>
      <c r="H194" s="86" t="s">
        <v>439</v>
      </c>
      <c r="I194" s="101">
        <v>44441</v>
      </c>
      <c r="J194" s="125">
        <v>250</v>
      </c>
    </row>
    <row r="195" spans="1:10" s="106" customFormat="1" x14ac:dyDescent="0.25">
      <c r="A195" s="97" t="s">
        <v>1160</v>
      </c>
      <c r="B195" s="86" t="s">
        <v>442</v>
      </c>
      <c r="C195" s="86" t="s">
        <v>8</v>
      </c>
      <c r="D195" s="98" t="s">
        <v>870</v>
      </c>
      <c r="E195" s="99"/>
      <c r="F195" s="86" t="s">
        <v>3</v>
      </c>
      <c r="G195" s="100" t="s">
        <v>493</v>
      </c>
      <c r="H195" s="86" t="s">
        <v>439</v>
      </c>
      <c r="I195" s="101">
        <v>44441</v>
      </c>
      <c r="J195" s="125">
        <v>250</v>
      </c>
    </row>
    <row r="196" spans="1:10" s="106" customFormat="1" x14ac:dyDescent="0.25">
      <c r="A196" s="97" t="s">
        <v>1160</v>
      </c>
      <c r="B196" s="86" t="s">
        <v>442</v>
      </c>
      <c r="C196" s="86" t="s">
        <v>8</v>
      </c>
      <c r="D196" s="98" t="s">
        <v>243</v>
      </c>
      <c r="E196" s="99" t="s">
        <v>244</v>
      </c>
      <c r="F196" s="86" t="s">
        <v>3</v>
      </c>
      <c r="G196" s="100" t="s">
        <v>526</v>
      </c>
      <c r="H196" s="86" t="s">
        <v>439</v>
      </c>
      <c r="I196" s="101">
        <v>43761</v>
      </c>
      <c r="J196" s="125">
        <v>250</v>
      </c>
    </row>
    <row r="197" spans="1:10" s="106" customFormat="1" x14ac:dyDescent="0.25">
      <c r="A197" s="97" t="s">
        <v>1160</v>
      </c>
      <c r="B197" s="86" t="s">
        <v>442</v>
      </c>
      <c r="C197" s="86" t="s">
        <v>8</v>
      </c>
      <c r="D197" s="98" t="s">
        <v>165</v>
      </c>
      <c r="E197" s="99" t="s">
        <v>166</v>
      </c>
      <c r="F197" s="86" t="s">
        <v>3</v>
      </c>
      <c r="G197" s="100" t="s">
        <v>510</v>
      </c>
      <c r="H197" s="86" t="s">
        <v>439</v>
      </c>
      <c r="I197" s="101"/>
      <c r="J197" s="125">
        <v>250</v>
      </c>
    </row>
    <row r="198" spans="1:10" s="106" customFormat="1" x14ac:dyDescent="0.25">
      <c r="A198" s="97" t="s">
        <v>1160</v>
      </c>
      <c r="B198" s="86" t="s">
        <v>442</v>
      </c>
      <c r="C198" s="86" t="s">
        <v>8</v>
      </c>
      <c r="D198" s="98" t="s">
        <v>167</v>
      </c>
      <c r="E198" s="99" t="s">
        <v>168</v>
      </c>
      <c r="F198" s="86" t="s">
        <v>3</v>
      </c>
      <c r="G198" s="100" t="s">
        <v>517</v>
      </c>
      <c r="H198" s="86" t="s">
        <v>439</v>
      </c>
      <c r="I198" s="101"/>
      <c r="J198" s="125">
        <v>250</v>
      </c>
    </row>
    <row r="199" spans="1:10" s="106" customFormat="1" x14ac:dyDescent="0.25">
      <c r="A199" s="97" t="s">
        <v>1160</v>
      </c>
      <c r="B199" s="86" t="s">
        <v>442</v>
      </c>
      <c r="C199" s="86" t="s">
        <v>8</v>
      </c>
      <c r="D199" s="98" t="s">
        <v>871</v>
      </c>
      <c r="E199" s="99"/>
      <c r="F199" s="86" t="s">
        <v>3</v>
      </c>
      <c r="G199" s="100" t="s">
        <v>534</v>
      </c>
      <c r="H199" s="86" t="s">
        <v>439</v>
      </c>
      <c r="I199" s="101">
        <v>44441</v>
      </c>
      <c r="J199" s="125">
        <v>250</v>
      </c>
    </row>
    <row r="200" spans="1:10" s="106" customFormat="1" x14ac:dyDescent="0.25">
      <c r="A200" s="97" t="s">
        <v>1160</v>
      </c>
      <c r="B200" s="86" t="s">
        <v>442</v>
      </c>
      <c r="C200" s="86" t="s">
        <v>8</v>
      </c>
      <c r="D200" s="98" t="s">
        <v>872</v>
      </c>
      <c r="E200" s="99"/>
      <c r="F200" s="86" t="s">
        <v>3</v>
      </c>
      <c r="G200" s="100" t="s">
        <v>873</v>
      </c>
      <c r="H200" s="86" t="s">
        <v>439</v>
      </c>
      <c r="I200" s="101">
        <v>44441</v>
      </c>
      <c r="J200" s="125">
        <v>250</v>
      </c>
    </row>
    <row r="201" spans="1:10" s="106" customFormat="1" x14ac:dyDescent="0.25">
      <c r="A201" s="97" t="s">
        <v>1160</v>
      </c>
      <c r="B201" s="86" t="s">
        <v>442</v>
      </c>
      <c r="C201" s="86" t="s">
        <v>8</v>
      </c>
      <c r="D201" s="98" t="s">
        <v>874</v>
      </c>
      <c r="E201" s="99"/>
      <c r="F201" s="86" t="s">
        <v>3</v>
      </c>
      <c r="G201" s="100" t="s">
        <v>875</v>
      </c>
      <c r="H201" s="86" t="s">
        <v>439</v>
      </c>
      <c r="I201" s="101">
        <v>44441</v>
      </c>
      <c r="J201" s="125">
        <v>250</v>
      </c>
    </row>
    <row r="202" spans="1:10" s="106" customFormat="1" x14ac:dyDescent="0.25">
      <c r="A202" s="97" t="s">
        <v>1160</v>
      </c>
      <c r="B202" s="86" t="s">
        <v>442</v>
      </c>
      <c r="C202" s="86" t="s">
        <v>8</v>
      </c>
      <c r="D202" s="98" t="s">
        <v>239</v>
      </c>
      <c r="E202" s="99" t="s">
        <v>240</v>
      </c>
      <c r="F202" s="86" t="s">
        <v>3</v>
      </c>
      <c r="G202" s="100" t="s">
        <v>527</v>
      </c>
      <c r="H202" s="86" t="s">
        <v>439</v>
      </c>
      <c r="I202" s="101">
        <v>43691</v>
      </c>
      <c r="J202" s="125">
        <v>250</v>
      </c>
    </row>
    <row r="203" spans="1:10" s="106" customFormat="1" x14ac:dyDescent="0.25">
      <c r="A203" s="97" t="s">
        <v>1160</v>
      </c>
      <c r="B203" s="86" t="s">
        <v>442</v>
      </c>
      <c r="C203" s="86" t="s">
        <v>8</v>
      </c>
      <c r="D203" s="98" t="s">
        <v>876</v>
      </c>
      <c r="E203" s="99"/>
      <c r="F203" s="86" t="s">
        <v>3</v>
      </c>
      <c r="G203" s="100" t="s">
        <v>877</v>
      </c>
      <c r="H203" s="86" t="s">
        <v>439</v>
      </c>
      <c r="I203" s="101">
        <v>44441</v>
      </c>
      <c r="J203" s="125">
        <v>250</v>
      </c>
    </row>
    <row r="204" spans="1:10" s="106" customFormat="1" x14ac:dyDescent="0.25">
      <c r="A204" s="97" t="s">
        <v>1160</v>
      </c>
      <c r="B204" s="86" t="s">
        <v>442</v>
      </c>
      <c r="C204" s="86" t="s">
        <v>8</v>
      </c>
      <c r="D204" s="98" t="s">
        <v>878</v>
      </c>
      <c r="E204" s="99"/>
      <c r="F204" s="86" t="s">
        <v>3</v>
      </c>
      <c r="G204" s="100" t="s">
        <v>879</v>
      </c>
      <c r="H204" s="86" t="s">
        <v>439</v>
      </c>
      <c r="I204" s="101">
        <v>44441</v>
      </c>
      <c r="J204" s="125">
        <v>250</v>
      </c>
    </row>
    <row r="205" spans="1:10" s="106" customFormat="1" x14ac:dyDescent="0.25">
      <c r="A205" s="97" t="s">
        <v>1160</v>
      </c>
      <c r="B205" s="86" t="s">
        <v>442</v>
      </c>
      <c r="C205" s="86" t="s">
        <v>8</v>
      </c>
      <c r="D205" s="98" t="s">
        <v>880</v>
      </c>
      <c r="E205" s="99"/>
      <c r="F205" s="86" t="s">
        <v>3</v>
      </c>
      <c r="G205" s="100" t="s">
        <v>881</v>
      </c>
      <c r="H205" s="86" t="s">
        <v>439</v>
      </c>
      <c r="I205" s="101">
        <v>44441</v>
      </c>
      <c r="J205" s="125">
        <v>250</v>
      </c>
    </row>
    <row r="206" spans="1:10" s="106" customFormat="1" x14ac:dyDescent="0.25">
      <c r="A206" s="97" t="s">
        <v>1160</v>
      </c>
      <c r="B206" s="86" t="s">
        <v>442</v>
      </c>
      <c r="C206" s="86" t="s">
        <v>8</v>
      </c>
      <c r="D206" s="98" t="s">
        <v>882</v>
      </c>
      <c r="E206" s="99"/>
      <c r="F206" s="86" t="s">
        <v>3</v>
      </c>
      <c r="G206" s="100" t="s">
        <v>501</v>
      </c>
      <c r="H206" s="86" t="s">
        <v>439</v>
      </c>
      <c r="I206" s="101">
        <v>44441</v>
      </c>
      <c r="J206" s="125">
        <v>250</v>
      </c>
    </row>
    <row r="207" spans="1:10" s="106" customFormat="1" x14ac:dyDescent="0.25">
      <c r="A207" s="97" t="s">
        <v>1160</v>
      </c>
      <c r="B207" s="86" t="s">
        <v>442</v>
      </c>
      <c r="C207" s="86" t="s">
        <v>8</v>
      </c>
      <c r="D207" s="98" t="s">
        <v>883</v>
      </c>
      <c r="E207" s="99"/>
      <c r="F207" s="86" t="s">
        <v>3</v>
      </c>
      <c r="G207" s="100" t="s">
        <v>512</v>
      </c>
      <c r="H207" s="86" t="s">
        <v>439</v>
      </c>
      <c r="I207" s="101">
        <v>44441</v>
      </c>
      <c r="J207" s="125">
        <v>250</v>
      </c>
    </row>
    <row r="208" spans="1:10" s="106" customFormat="1" x14ac:dyDescent="0.25">
      <c r="A208" s="97" t="s">
        <v>1160</v>
      </c>
      <c r="B208" s="86" t="s">
        <v>442</v>
      </c>
      <c r="C208" s="86" t="s">
        <v>8</v>
      </c>
      <c r="D208" s="98" t="s">
        <v>241</v>
      </c>
      <c r="E208" s="99" t="s">
        <v>242</v>
      </c>
      <c r="F208" s="86" t="s">
        <v>3</v>
      </c>
      <c r="G208" s="100" t="s">
        <v>503</v>
      </c>
      <c r="H208" s="86" t="s">
        <v>439</v>
      </c>
      <c r="I208" s="101">
        <v>43691</v>
      </c>
      <c r="J208" s="125">
        <v>250</v>
      </c>
    </row>
    <row r="209" spans="1:10" s="106" customFormat="1" x14ac:dyDescent="0.25">
      <c r="A209" s="97" t="s">
        <v>1160</v>
      </c>
      <c r="B209" s="86" t="s">
        <v>442</v>
      </c>
      <c r="C209" s="86" t="s">
        <v>8</v>
      </c>
      <c r="D209" s="98" t="s">
        <v>884</v>
      </c>
      <c r="E209" s="99"/>
      <c r="F209" s="86" t="s">
        <v>3</v>
      </c>
      <c r="G209" s="100" t="s">
        <v>885</v>
      </c>
      <c r="H209" s="86" t="s">
        <v>439</v>
      </c>
      <c r="I209" s="101">
        <v>44441</v>
      </c>
      <c r="J209" s="125">
        <v>250</v>
      </c>
    </row>
    <row r="210" spans="1:10" s="106" customFormat="1" x14ac:dyDescent="0.25">
      <c r="A210" s="97" t="s">
        <v>1160</v>
      </c>
      <c r="B210" s="86" t="s">
        <v>442</v>
      </c>
      <c r="C210" s="86" t="s">
        <v>8</v>
      </c>
      <c r="D210" s="98" t="s">
        <v>886</v>
      </c>
      <c r="E210" s="99"/>
      <c r="F210" s="86" t="s">
        <v>3</v>
      </c>
      <c r="G210" s="100" t="s">
        <v>877</v>
      </c>
      <c r="H210" s="86" t="s">
        <v>439</v>
      </c>
      <c r="I210" s="101">
        <v>44441</v>
      </c>
      <c r="J210" s="125">
        <v>250</v>
      </c>
    </row>
    <row r="211" spans="1:10" s="106" customFormat="1" x14ac:dyDescent="0.25">
      <c r="A211" s="97" t="s">
        <v>1160</v>
      </c>
      <c r="B211" s="86" t="s">
        <v>442</v>
      </c>
      <c r="C211" s="86" t="s">
        <v>8</v>
      </c>
      <c r="D211" s="98" t="s">
        <v>887</v>
      </c>
      <c r="E211" s="99"/>
      <c r="F211" s="86" t="s">
        <v>3</v>
      </c>
      <c r="G211" s="100" t="s">
        <v>879</v>
      </c>
      <c r="H211" s="86" t="s">
        <v>439</v>
      </c>
      <c r="I211" s="101">
        <v>44441</v>
      </c>
      <c r="J211" s="125">
        <v>250</v>
      </c>
    </row>
    <row r="212" spans="1:10" s="106" customFormat="1" x14ac:dyDescent="0.25">
      <c r="A212" s="97" t="s">
        <v>1160</v>
      </c>
      <c r="B212" s="86" t="s">
        <v>442</v>
      </c>
      <c r="C212" s="86" t="s">
        <v>8</v>
      </c>
      <c r="D212" s="98" t="s">
        <v>888</v>
      </c>
      <c r="E212" s="99"/>
      <c r="F212" s="86" t="s">
        <v>3</v>
      </c>
      <c r="G212" s="100" t="s">
        <v>881</v>
      </c>
      <c r="H212" s="86" t="s">
        <v>439</v>
      </c>
      <c r="I212" s="101">
        <v>44441</v>
      </c>
      <c r="J212" s="125">
        <v>250</v>
      </c>
    </row>
    <row r="213" spans="1:10" s="106" customFormat="1" x14ac:dyDescent="0.25">
      <c r="A213" s="97" t="s">
        <v>1160</v>
      </c>
      <c r="B213" s="86" t="s">
        <v>442</v>
      </c>
      <c r="C213" s="86" t="s">
        <v>8</v>
      </c>
      <c r="D213" s="98" t="s">
        <v>889</v>
      </c>
      <c r="E213" s="99"/>
      <c r="F213" s="86" t="s">
        <v>3</v>
      </c>
      <c r="G213" s="100" t="s">
        <v>501</v>
      </c>
      <c r="H213" s="86" t="s">
        <v>439</v>
      </c>
      <c r="I213" s="101">
        <v>44441</v>
      </c>
      <c r="J213" s="125">
        <v>250</v>
      </c>
    </row>
    <row r="214" spans="1:10" s="106" customFormat="1" x14ac:dyDescent="0.25">
      <c r="A214" s="97" t="s">
        <v>1160</v>
      </c>
      <c r="B214" s="86" t="s">
        <v>442</v>
      </c>
      <c r="C214" s="86" t="s">
        <v>8</v>
      </c>
      <c r="D214" s="98" t="s">
        <v>890</v>
      </c>
      <c r="E214" s="99"/>
      <c r="F214" s="86" t="s">
        <v>3</v>
      </c>
      <c r="G214" s="100" t="s">
        <v>512</v>
      </c>
      <c r="H214" s="86" t="s">
        <v>439</v>
      </c>
      <c r="I214" s="101">
        <v>44441</v>
      </c>
      <c r="J214" s="125">
        <v>250</v>
      </c>
    </row>
    <row r="215" spans="1:10" s="106" customFormat="1" x14ac:dyDescent="0.25">
      <c r="A215" s="97" t="s">
        <v>1160</v>
      </c>
      <c r="B215" s="86" t="s">
        <v>442</v>
      </c>
      <c r="C215" s="86" t="s">
        <v>8</v>
      </c>
      <c r="D215" s="98" t="s">
        <v>891</v>
      </c>
      <c r="E215" s="99"/>
      <c r="F215" s="86" t="s">
        <v>3</v>
      </c>
      <c r="G215" s="100" t="s">
        <v>885</v>
      </c>
      <c r="H215" s="86" t="s">
        <v>439</v>
      </c>
      <c r="I215" s="101">
        <v>44441</v>
      </c>
      <c r="J215" s="125">
        <v>250</v>
      </c>
    </row>
    <row r="216" spans="1:10" s="106" customFormat="1" x14ac:dyDescent="0.25">
      <c r="A216" s="97" t="s">
        <v>1160</v>
      </c>
      <c r="B216" s="86" t="s">
        <v>442</v>
      </c>
      <c r="C216" s="86" t="s">
        <v>8</v>
      </c>
      <c r="D216" s="98" t="s">
        <v>892</v>
      </c>
      <c r="E216" s="99"/>
      <c r="F216" s="86" t="s">
        <v>3</v>
      </c>
      <c r="G216" s="100" t="s">
        <v>893</v>
      </c>
      <c r="H216" s="86" t="s">
        <v>439</v>
      </c>
      <c r="I216" s="101">
        <v>44441</v>
      </c>
      <c r="J216" s="125">
        <v>250</v>
      </c>
    </row>
    <row r="217" spans="1:10" s="106" customFormat="1" x14ac:dyDescent="0.25">
      <c r="A217" s="97" t="s">
        <v>1160</v>
      </c>
      <c r="B217" s="86" t="s">
        <v>442</v>
      </c>
      <c r="C217" s="86" t="s">
        <v>8</v>
      </c>
      <c r="D217" s="98" t="s">
        <v>894</v>
      </c>
      <c r="E217" s="99"/>
      <c r="F217" s="86" t="s">
        <v>3</v>
      </c>
      <c r="G217" s="100" t="s">
        <v>522</v>
      </c>
      <c r="H217" s="86" t="s">
        <v>439</v>
      </c>
      <c r="I217" s="101">
        <v>44441</v>
      </c>
      <c r="J217" s="125">
        <v>250</v>
      </c>
    </row>
    <row r="218" spans="1:10" s="106" customFormat="1" x14ac:dyDescent="0.25">
      <c r="A218" s="97" t="s">
        <v>1160</v>
      </c>
      <c r="B218" s="86" t="s">
        <v>442</v>
      </c>
      <c r="C218" s="86" t="s">
        <v>8</v>
      </c>
      <c r="D218" s="98" t="s">
        <v>895</v>
      </c>
      <c r="E218" s="99"/>
      <c r="F218" s="86" t="s">
        <v>3</v>
      </c>
      <c r="G218" s="100" t="s">
        <v>787</v>
      </c>
      <c r="H218" s="86" t="s">
        <v>439</v>
      </c>
      <c r="I218" s="101">
        <v>44441</v>
      </c>
      <c r="J218" s="125">
        <v>250</v>
      </c>
    </row>
    <row r="219" spans="1:10" s="106" customFormat="1" x14ac:dyDescent="0.25">
      <c r="A219" s="97" t="s">
        <v>1160</v>
      </c>
      <c r="B219" s="86" t="s">
        <v>442</v>
      </c>
      <c r="C219" s="86" t="s">
        <v>8</v>
      </c>
      <c r="D219" s="98" t="s">
        <v>896</v>
      </c>
      <c r="E219" s="99"/>
      <c r="F219" s="86" t="s">
        <v>3</v>
      </c>
      <c r="G219" s="100" t="s">
        <v>863</v>
      </c>
      <c r="H219" s="86" t="s">
        <v>439</v>
      </c>
      <c r="I219" s="101">
        <v>44441</v>
      </c>
      <c r="J219" s="125">
        <v>250</v>
      </c>
    </row>
    <row r="220" spans="1:10" s="106" customFormat="1" x14ac:dyDescent="0.25">
      <c r="A220" s="97" t="s">
        <v>1160</v>
      </c>
      <c r="B220" s="86" t="s">
        <v>442</v>
      </c>
      <c r="C220" s="86" t="s">
        <v>8</v>
      </c>
      <c r="D220" s="98" t="s">
        <v>897</v>
      </c>
      <c r="E220" s="99"/>
      <c r="F220" s="86" t="s">
        <v>3</v>
      </c>
      <c r="G220" s="100" t="s">
        <v>842</v>
      </c>
      <c r="H220" s="86" t="s">
        <v>439</v>
      </c>
      <c r="I220" s="101">
        <v>44441</v>
      </c>
      <c r="J220" s="125">
        <v>250</v>
      </c>
    </row>
    <row r="221" spans="1:10" s="106" customFormat="1" x14ac:dyDescent="0.25">
      <c r="A221" s="97" t="s">
        <v>1160</v>
      </c>
      <c r="B221" s="86" t="s">
        <v>442</v>
      </c>
      <c r="C221" s="86" t="s">
        <v>8</v>
      </c>
      <c r="D221" s="98" t="s">
        <v>898</v>
      </c>
      <c r="E221" s="99"/>
      <c r="F221" s="86" t="s">
        <v>3</v>
      </c>
      <c r="G221" s="100" t="s">
        <v>505</v>
      </c>
      <c r="H221" s="86" t="s">
        <v>439</v>
      </c>
      <c r="I221" s="101">
        <v>44441</v>
      </c>
      <c r="J221" s="125">
        <v>250</v>
      </c>
    </row>
    <row r="222" spans="1:10" s="106" customFormat="1" x14ac:dyDescent="0.25">
      <c r="A222" s="97" t="s">
        <v>1160</v>
      </c>
      <c r="B222" s="86" t="s">
        <v>442</v>
      </c>
      <c r="C222" s="86" t="s">
        <v>8</v>
      </c>
      <c r="D222" s="98" t="s">
        <v>899</v>
      </c>
      <c r="E222" s="99"/>
      <c r="F222" s="86" t="s">
        <v>3</v>
      </c>
      <c r="G222" s="100" t="s">
        <v>563</v>
      </c>
      <c r="H222" s="86" t="s">
        <v>439</v>
      </c>
      <c r="I222" s="101">
        <v>44441</v>
      </c>
      <c r="J222" s="125">
        <v>250</v>
      </c>
    </row>
    <row r="223" spans="1:10" x14ac:dyDescent="0.25">
      <c r="A223" s="97" t="s">
        <v>1160</v>
      </c>
      <c r="B223" s="86" t="s">
        <v>442</v>
      </c>
      <c r="C223" s="86" t="s">
        <v>8</v>
      </c>
      <c r="D223" s="98" t="s">
        <v>900</v>
      </c>
      <c r="F223" s="86" t="s">
        <v>3</v>
      </c>
      <c r="G223" s="100" t="s">
        <v>512</v>
      </c>
      <c r="H223" s="86" t="s">
        <v>439</v>
      </c>
      <c r="I223" s="101">
        <v>44441</v>
      </c>
      <c r="J223" s="125">
        <v>250</v>
      </c>
    </row>
    <row r="224" spans="1:10" x14ac:dyDescent="0.25">
      <c r="A224" s="97" t="s">
        <v>1160</v>
      </c>
      <c r="B224" s="86" t="s">
        <v>442</v>
      </c>
      <c r="C224" s="86" t="s">
        <v>8</v>
      </c>
      <c r="D224" s="98" t="s">
        <v>901</v>
      </c>
      <c r="F224" s="86" t="s">
        <v>3</v>
      </c>
      <c r="G224" s="100" t="s">
        <v>742</v>
      </c>
      <c r="H224" s="86" t="s">
        <v>439</v>
      </c>
      <c r="I224" s="101">
        <v>44441</v>
      </c>
      <c r="J224" s="125">
        <v>250</v>
      </c>
    </row>
    <row r="225" spans="1:10" x14ac:dyDescent="0.25">
      <c r="A225" s="97" t="s">
        <v>1160</v>
      </c>
      <c r="B225" s="86" t="s">
        <v>442</v>
      </c>
      <c r="C225" s="86" t="s">
        <v>8</v>
      </c>
      <c r="D225" s="98" t="s">
        <v>902</v>
      </c>
      <c r="F225" s="86" t="s">
        <v>3</v>
      </c>
      <c r="G225" s="100" t="s">
        <v>903</v>
      </c>
      <c r="H225" s="86" t="s">
        <v>439</v>
      </c>
      <c r="I225" s="101">
        <v>44441</v>
      </c>
      <c r="J225" s="125">
        <v>250</v>
      </c>
    </row>
    <row r="226" spans="1:10" x14ac:dyDescent="0.25">
      <c r="A226" s="97" t="s">
        <v>1160</v>
      </c>
      <c r="B226" s="86" t="s">
        <v>442</v>
      </c>
      <c r="C226" s="86" t="s">
        <v>8</v>
      </c>
      <c r="D226" s="98" t="s">
        <v>904</v>
      </c>
      <c r="F226" s="86" t="s">
        <v>3</v>
      </c>
      <c r="G226" s="100" t="s">
        <v>563</v>
      </c>
      <c r="H226" s="86" t="s">
        <v>439</v>
      </c>
      <c r="I226" s="101">
        <v>44441</v>
      </c>
      <c r="J226" s="125">
        <v>250</v>
      </c>
    </row>
    <row r="227" spans="1:10" x14ac:dyDescent="0.25">
      <c r="A227" s="97" t="s">
        <v>1160</v>
      </c>
      <c r="B227" s="86" t="s">
        <v>442</v>
      </c>
      <c r="C227" s="86" t="s">
        <v>8</v>
      </c>
      <c r="D227" s="98" t="s">
        <v>905</v>
      </c>
      <c r="F227" s="86" t="s">
        <v>3</v>
      </c>
      <c r="G227" s="100" t="s">
        <v>512</v>
      </c>
      <c r="H227" s="86" t="s">
        <v>439</v>
      </c>
      <c r="I227" s="101">
        <v>44441</v>
      </c>
      <c r="J227" s="125">
        <v>250</v>
      </c>
    </row>
    <row r="228" spans="1:10" x14ac:dyDescent="0.25">
      <c r="A228" s="97" t="s">
        <v>1160</v>
      </c>
      <c r="B228" s="86" t="s">
        <v>442</v>
      </c>
      <c r="C228" s="86" t="s">
        <v>8</v>
      </c>
      <c r="D228" s="98" t="s">
        <v>906</v>
      </c>
      <c r="F228" s="86" t="s">
        <v>3</v>
      </c>
      <c r="G228" s="100" t="s">
        <v>742</v>
      </c>
      <c r="H228" s="86" t="s">
        <v>439</v>
      </c>
      <c r="I228" s="101">
        <v>44441</v>
      </c>
      <c r="J228" s="125">
        <v>250</v>
      </c>
    </row>
    <row r="229" spans="1:10" x14ac:dyDescent="0.25">
      <c r="A229" s="97" t="s">
        <v>1160</v>
      </c>
      <c r="B229" s="86" t="s">
        <v>442</v>
      </c>
      <c r="C229" s="86" t="s">
        <v>8</v>
      </c>
      <c r="D229" s="98" t="s">
        <v>907</v>
      </c>
      <c r="F229" s="86" t="s">
        <v>3</v>
      </c>
      <c r="G229" s="100" t="s">
        <v>903</v>
      </c>
      <c r="H229" s="86" t="s">
        <v>439</v>
      </c>
      <c r="I229" s="101">
        <v>44441</v>
      </c>
      <c r="J229" s="125">
        <v>250</v>
      </c>
    </row>
    <row r="230" spans="1:10" x14ac:dyDescent="0.25">
      <c r="A230" s="97" t="s">
        <v>1160</v>
      </c>
      <c r="B230" s="86" t="s">
        <v>442</v>
      </c>
      <c r="C230" s="86" t="s">
        <v>8</v>
      </c>
      <c r="D230" s="98" t="s">
        <v>908</v>
      </c>
      <c r="F230" s="86" t="s">
        <v>3</v>
      </c>
      <c r="G230" s="100" t="s">
        <v>893</v>
      </c>
      <c r="H230" s="86" t="s">
        <v>439</v>
      </c>
      <c r="I230" s="101">
        <v>44441</v>
      </c>
      <c r="J230" s="125">
        <v>250</v>
      </c>
    </row>
    <row r="231" spans="1:10" x14ac:dyDescent="0.25">
      <c r="A231" s="97" t="s">
        <v>1160</v>
      </c>
      <c r="B231" s="86" t="s">
        <v>442</v>
      </c>
      <c r="C231" s="86" t="s">
        <v>8</v>
      </c>
      <c r="D231" s="98" t="s">
        <v>909</v>
      </c>
      <c r="F231" s="86" t="s">
        <v>3</v>
      </c>
      <c r="G231" s="100" t="s">
        <v>522</v>
      </c>
      <c r="H231" s="86" t="s">
        <v>439</v>
      </c>
      <c r="I231" s="101">
        <v>44441</v>
      </c>
      <c r="J231" s="125">
        <v>250</v>
      </c>
    </row>
    <row r="232" spans="1:10" x14ac:dyDescent="0.25">
      <c r="A232" s="97" t="s">
        <v>1160</v>
      </c>
      <c r="B232" s="86" t="s">
        <v>442</v>
      </c>
      <c r="C232" s="86" t="s">
        <v>8</v>
      </c>
      <c r="D232" s="98" t="s">
        <v>910</v>
      </c>
      <c r="F232" s="86" t="s">
        <v>3</v>
      </c>
      <c r="G232" s="100" t="s">
        <v>787</v>
      </c>
      <c r="H232" s="86" t="s">
        <v>439</v>
      </c>
      <c r="I232" s="101">
        <v>44441</v>
      </c>
      <c r="J232" s="125">
        <v>250</v>
      </c>
    </row>
    <row r="233" spans="1:10" x14ac:dyDescent="0.25">
      <c r="A233" s="97" t="s">
        <v>1160</v>
      </c>
      <c r="B233" s="86" t="s">
        <v>442</v>
      </c>
      <c r="C233" s="86" t="s">
        <v>8</v>
      </c>
      <c r="D233" s="98" t="s">
        <v>911</v>
      </c>
      <c r="F233" s="86" t="s">
        <v>3</v>
      </c>
      <c r="G233" s="100" t="s">
        <v>863</v>
      </c>
      <c r="H233" s="86" t="s">
        <v>439</v>
      </c>
      <c r="I233" s="101">
        <v>44441</v>
      </c>
      <c r="J233" s="125">
        <v>250</v>
      </c>
    </row>
    <row r="234" spans="1:10" x14ac:dyDescent="0.25">
      <c r="A234" s="97" t="s">
        <v>1160</v>
      </c>
      <c r="B234" s="86" t="s">
        <v>442</v>
      </c>
      <c r="C234" s="86" t="s">
        <v>8</v>
      </c>
      <c r="D234" s="98" t="s">
        <v>912</v>
      </c>
      <c r="F234" s="86" t="s">
        <v>3</v>
      </c>
      <c r="G234" s="100" t="s">
        <v>554</v>
      </c>
      <c r="H234" s="86" t="s">
        <v>439</v>
      </c>
      <c r="I234" s="101">
        <v>44441</v>
      </c>
      <c r="J234" s="125">
        <v>250</v>
      </c>
    </row>
    <row r="235" spans="1:10" x14ac:dyDescent="0.25">
      <c r="A235" s="97" t="s">
        <v>1160</v>
      </c>
      <c r="B235" s="86" t="s">
        <v>442</v>
      </c>
      <c r="C235" s="86" t="s">
        <v>8</v>
      </c>
      <c r="D235" s="98" t="s">
        <v>913</v>
      </c>
      <c r="F235" s="86" t="s">
        <v>3</v>
      </c>
      <c r="G235" s="100" t="s">
        <v>500</v>
      </c>
      <c r="H235" s="86" t="s">
        <v>439</v>
      </c>
      <c r="I235" s="101">
        <v>44441</v>
      </c>
      <c r="J235" s="125">
        <v>250</v>
      </c>
    </row>
    <row r="236" spans="1:10" x14ac:dyDescent="0.25">
      <c r="A236" s="97" t="s">
        <v>1160</v>
      </c>
      <c r="B236" s="86" t="s">
        <v>442</v>
      </c>
      <c r="C236" s="86" t="s">
        <v>8</v>
      </c>
      <c r="D236" s="98" t="s">
        <v>914</v>
      </c>
      <c r="F236" s="86" t="s">
        <v>3</v>
      </c>
      <c r="G236" s="100" t="s">
        <v>521</v>
      </c>
      <c r="H236" s="86" t="s">
        <v>439</v>
      </c>
      <c r="I236" s="101">
        <v>44441</v>
      </c>
      <c r="J236" s="125">
        <v>250</v>
      </c>
    </row>
    <row r="237" spans="1:10" x14ac:dyDescent="0.25">
      <c r="A237" s="97" t="s">
        <v>1160</v>
      </c>
      <c r="B237" s="97" t="s">
        <v>442</v>
      </c>
      <c r="C237" s="86" t="s">
        <v>8</v>
      </c>
      <c r="D237" s="99" t="s">
        <v>915</v>
      </c>
      <c r="F237" s="86" t="s">
        <v>3</v>
      </c>
      <c r="G237" s="86" t="s">
        <v>553</v>
      </c>
      <c r="H237" s="86" t="s">
        <v>439</v>
      </c>
      <c r="I237" s="105">
        <v>44441</v>
      </c>
      <c r="J237" s="125">
        <v>250</v>
      </c>
    </row>
    <row r="238" spans="1:10" x14ac:dyDescent="0.25">
      <c r="A238" s="97" t="s">
        <v>1160</v>
      </c>
      <c r="B238" s="97" t="s">
        <v>442</v>
      </c>
      <c r="C238" s="3" t="s">
        <v>8</v>
      </c>
      <c r="D238" s="4" t="s">
        <v>916</v>
      </c>
      <c r="E238" s="4"/>
      <c r="F238" s="3" t="s">
        <v>3</v>
      </c>
      <c r="G238" s="86" t="s">
        <v>917</v>
      </c>
      <c r="H238" s="86" t="s">
        <v>439</v>
      </c>
      <c r="I238" s="121">
        <v>44441</v>
      </c>
      <c r="J238" s="125">
        <v>250</v>
      </c>
    </row>
    <row r="239" spans="1:10" x14ac:dyDescent="0.25">
      <c r="A239" s="97" t="s">
        <v>1160</v>
      </c>
      <c r="B239" s="97" t="s">
        <v>442</v>
      </c>
      <c r="C239" s="86" t="s">
        <v>8</v>
      </c>
      <c r="D239" s="99" t="s">
        <v>918</v>
      </c>
      <c r="F239" s="86" t="s">
        <v>3</v>
      </c>
      <c r="G239" s="86" t="s">
        <v>500</v>
      </c>
      <c r="H239" s="86" t="s">
        <v>439</v>
      </c>
      <c r="I239" s="105">
        <v>44441</v>
      </c>
      <c r="J239" s="125">
        <v>250</v>
      </c>
    </row>
    <row r="240" spans="1:10" x14ac:dyDescent="0.25">
      <c r="A240" s="97" t="s">
        <v>1160</v>
      </c>
      <c r="B240" s="86" t="s">
        <v>442</v>
      </c>
      <c r="C240" s="86" t="s">
        <v>8</v>
      </c>
      <c r="D240" s="98" t="s">
        <v>919</v>
      </c>
      <c r="F240" s="86" t="s">
        <v>3</v>
      </c>
      <c r="G240" s="100" t="s">
        <v>834</v>
      </c>
      <c r="H240" s="86" t="s">
        <v>439</v>
      </c>
      <c r="I240" s="101">
        <v>44441</v>
      </c>
      <c r="J240" s="125">
        <v>250</v>
      </c>
    </row>
    <row r="241" spans="1:10" x14ac:dyDescent="0.25">
      <c r="A241" s="97" t="s">
        <v>1160</v>
      </c>
      <c r="B241" s="86" t="s">
        <v>442</v>
      </c>
      <c r="C241" s="86" t="s">
        <v>8</v>
      </c>
      <c r="D241" s="98" t="s">
        <v>920</v>
      </c>
      <c r="F241" s="86" t="s">
        <v>3</v>
      </c>
      <c r="G241" s="100" t="s">
        <v>779</v>
      </c>
      <c r="H241" s="86" t="s">
        <v>439</v>
      </c>
      <c r="I241" s="101">
        <v>44441</v>
      </c>
      <c r="J241" s="125">
        <v>250</v>
      </c>
    </row>
    <row r="242" spans="1:10" x14ac:dyDescent="0.25">
      <c r="A242" s="97" t="s">
        <v>1160</v>
      </c>
      <c r="B242" s="97" t="s">
        <v>442</v>
      </c>
      <c r="C242" s="86" t="s">
        <v>8</v>
      </c>
      <c r="D242" s="99" t="s">
        <v>921</v>
      </c>
      <c r="F242" s="86" t="s">
        <v>3</v>
      </c>
      <c r="G242" s="86" t="s">
        <v>823</v>
      </c>
      <c r="H242" s="86" t="s">
        <v>439</v>
      </c>
      <c r="I242" s="105">
        <v>44441</v>
      </c>
      <c r="J242" s="125">
        <v>250</v>
      </c>
    </row>
    <row r="243" spans="1:10" x14ac:dyDescent="0.25">
      <c r="A243" s="97" t="s">
        <v>1160</v>
      </c>
      <c r="B243" s="97" t="s">
        <v>442</v>
      </c>
      <c r="C243" s="86" t="s">
        <v>8</v>
      </c>
      <c r="D243" s="99" t="s">
        <v>922</v>
      </c>
      <c r="F243" s="86" t="s">
        <v>3</v>
      </c>
      <c r="G243" s="86" t="s">
        <v>923</v>
      </c>
      <c r="H243" s="86" t="s">
        <v>439</v>
      </c>
      <c r="I243" s="105">
        <v>44441</v>
      </c>
      <c r="J243" s="125">
        <v>250</v>
      </c>
    </row>
    <row r="244" spans="1:10" x14ac:dyDescent="0.25">
      <c r="A244" s="97" t="s">
        <v>1160</v>
      </c>
      <c r="B244" s="97" t="s">
        <v>442</v>
      </c>
      <c r="C244" s="86" t="s">
        <v>8</v>
      </c>
      <c r="D244" s="99" t="s">
        <v>924</v>
      </c>
      <c r="F244" s="86" t="s">
        <v>3</v>
      </c>
      <c r="G244" s="86" t="s">
        <v>637</v>
      </c>
      <c r="H244" s="86" t="s">
        <v>439</v>
      </c>
      <c r="I244" s="105">
        <v>44441</v>
      </c>
      <c r="J244" s="125">
        <v>250</v>
      </c>
    </row>
    <row r="245" spans="1:10" x14ac:dyDescent="0.25">
      <c r="A245" s="97" t="s">
        <v>1160</v>
      </c>
      <c r="B245" s="86" t="s">
        <v>442</v>
      </c>
      <c r="C245" s="86" t="s">
        <v>8</v>
      </c>
      <c r="D245" s="98" t="s">
        <v>925</v>
      </c>
      <c r="F245" s="86" t="s">
        <v>3</v>
      </c>
      <c r="G245" s="100" t="s">
        <v>926</v>
      </c>
      <c r="H245" s="86" t="s">
        <v>439</v>
      </c>
      <c r="I245" s="101">
        <v>44441</v>
      </c>
      <c r="J245" s="125">
        <v>250</v>
      </c>
    </row>
    <row r="246" spans="1:10" x14ac:dyDescent="0.25">
      <c r="A246" s="97" t="s">
        <v>1160</v>
      </c>
      <c r="B246" s="86" t="s">
        <v>442</v>
      </c>
      <c r="C246" s="86" t="s">
        <v>8</v>
      </c>
      <c r="D246" s="98" t="s">
        <v>927</v>
      </c>
      <c r="F246" s="86" t="s">
        <v>3</v>
      </c>
      <c r="G246" s="100" t="s">
        <v>928</v>
      </c>
      <c r="H246" s="86" t="s">
        <v>439</v>
      </c>
      <c r="I246" s="101">
        <v>44441</v>
      </c>
      <c r="J246" s="125">
        <v>250</v>
      </c>
    </row>
    <row r="247" spans="1:10" x14ac:dyDescent="0.25">
      <c r="A247" s="97" t="s">
        <v>1160</v>
      </c>
      <c r="B247" s="86" t="s">
        <v>442</v>
      </c>
      <c r="C247" s="86" t="s">
        <v>8</v>
      </c>
      <c r="D247" s="98" t="s">
        <v>929</v>
      </c>
      <c r="F247" s="86" t="s">
        <v>3</v>
      </c>
      <c r="G247" s="100" t="s">
        <v>502</v>
      </c>
      <c r="H247" s="86" t="s">
        <v>439</v>
      </c>
      <c r="I247" s="101">
        <v>44441</v>
      </c>
      <c r="J247" s="125">
        <v>250</v>
      </c>
    </row>
    <row r="248" spans="1:10" x14ac:dyDescent="0.25">
      <c r="A248" s="97" t="s">
        <v>1160</v>
      </c>
      <c r="B248" s="97" t="s">
        <v>442</v>
      </c>
      <c r="C248" s="86" t="s">
        <v>8</v>
      </c>
      <c r="D248" s="99" t="s">
        <v>930</v>
      </c>
      <c r="F248" s="86" t="s">
        <v>3</v>
      </c>
      <c r="G248" s="86" t="s">
        <v>787</v>
      </c>
      <c r="H248" s="86" t="s">
        <v>439</v>
      </c>
      <c r="I248" s="105">
        <v>44441</v>
      </c>
      <c r="J248" s="125">
        <v>250</v>
      </c>
    </row>
    <row r="249" spans="1:10" s="106" customFormat="1" x14ac:dyDescent="0.25">
      <c r="A249" s="97" t="s">
        <v>1160</v>
      </c>
      <c r="B249" s="86" t="s">
        <v>442</v>
      </c>
      <c r="C249" s="86" t="s">
        <v>8</v>
      </c>
      <c r="D249" s="98" t="s">
        <v>931</v>
      </c>
      <c r="E249" s="99"/>
      <c r="F249" s="86" t="s">
        <v>3</v>
      </c>
      <c r="G249" s="100" t="s">
        <v>499</v>
      </c>
      <c r="H249" s="86" t="s">
        <v>439</v>
      </c>
      <c r="I249" s="101">
        <v>44441</v>
      </c>
      <c r="J249" s="125">
        <v>250</v>
      </c>
    </row>
    <row r="250" spans="1:10" s="7" customFormat="1" x14ac:dyDescent="0.25">
      <c r="A250" s="97" t="s">
        <v>1160</v>
      </c>
      <c r="B250" s="86" t="s">
        <v>442</v>
      </c>
      <c r="C250" s="86" t="s">
        <v>8</v>
      </c>
      <c r="D250" s="98" t="s">
        <v>932</v>
      </c>
      <c r="E250" s="99"/>
      <c r="F250" s="86" t="s">
        <v>3</v>
      </c>
      <c r="G250" s="100" t="s">
        <v>933</v>
      </c>
      <c r="H250" s="86" t="s">
        <v>439</v>
      </c>
      <c r="I250" s="101">
        <v>44441</v>
      </c>
      <c r="J250" s="125">
        <v>250</v>
      </c>
    </row>
    <row r="251" spans="1:10" s="7" customFormat="1" x14ac:dyDescent="0.25">
      <c r="A251" s="97" t="s">
        <v>1160</v>
      </c>
      <c r="B251" s="86" t="s">
        <v>442</v>
      </c>
      <c r="C251" s="86" t="s">
        <v>8</v>
      </c>
      <c r="D251" s="98" t="s">
        <v>934</v>
      </c>
      <c r="E251" s="99"/>
      <c r="F251" s="86" t="s">
        <v>3</v>
      </c>
      <c r="G251" s="100" t="s">
        <v>544</v>
      </c>
      <c r="H251" s="86" t="s">
        <v>439</v>
      </c>
      <c r="I251" s="101">
        <v>44441</v>
      </c>
      <c r="J251" s="125">
        <v>250</v>
      </c>
    </row>
    <row r="252" spans="1:10" x14ac:dyDescent="0.25">
      <c r="A252" s="97" t="s">
        <v>1160</v>
      </c>
      <c r="B252" s="86" t="s">
        <v>442</v>
      </c>
      <c r="C252" s="86" t="s">
        <v>8</v>
      </c>
      <c r="D252" s="98" t="s">
        <v>169</v>
      </c>
      <c r="E252" s="99" t="s">
        <v>170</v>
      </c>
      <c r="F252" s="86" t="s">
        <v>3</v>
      </c>
      <c r="G252" s="100" t="s">
        <v>528</v>
      </c>
      <c r="H252" s="86" t="s">
        <v>439</v>
      </c>
      <c r="J252" s="125">
        <v>250</v>
      </c>
    </row>
    <row r="253" spans="1:10" x14ac:dyDescent="0.25">
      <c r="A253" s="97" t="s">
        <v>1160</v>
      </c>
      <c r="B253" s="86" t="s">
        <v>442</v>
      </c>
      <c r="C253" s="86" t="s">
        <v>8</v>
      </c>
      <c r="D253" s="98" t="s">
        <v>530</v>
      </c>
      <c r="E253" s="99" t="s">
        <v>531</v>
      </c>
      <c r="F253" s="86" t="s">
        <v>3</v>
      </c>
      <c r="G253" s="100" t="s">
        <v>532</v>
      </c>
      <c r="H253" s="86" t="s">
        <v>439</v>
      </c>
      <c r="J253" s="125">
        <v>250</v>
      </c>
    </row>
    <row r="254" spans="1:10" x14ac:dyDescent="0.25">
      <c r="A254" s="97" t="s">
        <v>1160</v>
      </c>
      <c r="B254" s="86" t="s">
        <v>442</v>
      </c>
      <c r="C254" s="86" t="s">
        <v>8</v>
      </c>
      <c r="D254" s="98" t="s">
        <v>171</v>
      </c>
      <c r="E254" s="99" t="s">
        <v>172</v>
      </c>
      <c r="F254" s="86" t="s">
        <v>3</v>
      </c>
      <c r="G254" s="100" t="s">
        <v>529</v>
      </c>
      <c r="H254" s="86" t="s">
        <v>439</v>
      </c>
      <c r="J254" s="125">
        <v>250</v>
      </c>
    </row>
    <row r="255" spans="1:10" x14ac:dyDescent="0.25">
      <c r="A255" s="97" t="s">
        <v>1160</v>
      </c>
      <c r="B255" s="97" t="s">
        <v>442</v>
      </c>
      <c r="C255" s="86" t="s">
        <v>8</v>
      </c>
      <c r="D255" s="99" t="s">
        <v>935</v>
      </c>
      <c r="F255" s="86" t="s">
        <v>3</v>
      </c>
      <c r="G255" s="86" t="s">
        <v>936</v>
      </c>
      <c r="H255" s="86" t="s">
        <v>439</v>
      </c>
      <c r="I255" s="105">
        <v>44441</v>
      </c>
      <c r="J255" s="125">
        <v>250</v>
      </c>
    </row>
    <row r="256" spans="1:10" x14ac:dyDescent="0.25">
      <c r="A256" s="97" t="s">
        <v>1160</v>
      </c>
      <c r="B256" s="86" t="s">
        <v>442</v>
      </c>
      <c r="C256" s="86" t="s">
        <v>8</v>
      </c>
      <c r="D256" s="98" t="s">
        <v>937</v>
      </c>
      <c r="F256" s="86" t="s">
        <v>3</v>
      </c>
      <c r="G256" s="100" t="s">
        <v>501</v>
      </c>
      <c r="H256" s="86" t="s">
        <v>439</v>
      </c>
      <c r="I256" s="101">
        <v>44441</v>
      </c>
      <c r="J256" s="125">
        <v>250</v>
      </c>
    </row>
    <row r="257" spans="1:10" x14ac:dyDescent="0.25">
      <c r="A257" s="97" t="s">
        <v>1160</v>
      </c>
      <c r="B257" s="86" t="s">
        <v>442</v>
      </c>
      <c r="C257" s="86" t="s">
        <v>8</v>
      </c>
      <c r="D257" s="98" t="s">
        <v>177</v>
      </c>
      <c r="F257" s="86" t="s">
        <v>3</v>
      </c>
      <c r="G257" s="100" t="s">
        <v>533</v>
      </c>
      <c r="H257" s="86" t="s">
        <v>439</v>
      </c>
      <c r="J257" s="125">
        <v>250</v>
      </c>
    </row>
    <row r="258" spans="1:10" x14ac:dyDescent="0.25">
      <c r="A258" s="97" t="s">
        <v>1160</v>
      </c>
      <c r="B258" s="97" t="s">
        <v>442</v>
      </c>
      <c r="C258" s="86" t="s">
        <v>8</v>
      </c>
      <c r="D258" s="99" t="s">
        <v>178</v>
      </c>
      <c r="E258" s="99" t="s">
        <v>179</v>
      </c>
      <c r="F258" s="86" t="s">
        <v>3</v>
      </c>
      <c r="G258" s="86" t="s">
        <v>534</v>
      </c>
      <c r="H258" s="86" t="s">
        <v>439</v>
      </c>
      <c r="I258" s="105"/>
      <c r="J258" s="125">
        <v>250</v>
      </c>
    </row>
    <row r="259" spans="1:10" x14ac:dyDescent="0.25">
      <c r="A259" s="97" t="s">
        <v>1160</v>
      </c>
      <c r="B259" s="86" t="s">
        <v>442</v>
      </c>
      <c r="C259" s="86" t="s">
        <v>8</v>
      </c>
      <c r="D259" s="98" t="s">
        <v>180</v>
      </c>
      <c r="F259" s="86" t="s">
        <v>3</v>
      </c>
      <c r="G259" s="100" t="s">
        <v>535</v>
      </c>
      <c r="H259" s="86" t="s">
        <v>439</v>
      </c>
      <c r="J259" s="125">
        <v>250</v>
      </c>
    </row>
    <row r="260" spans="1:10" x14ac:dyDescent="0.25">
      <c r="A260" s="97" t="s">
        <v>1160</v>
      </c>
      <c r="B260" s="86" t="s">
        <v>442</v>
      </c>
      <c r="C260" s="86" t="s">
        <v>8</v>
      </c>
      <c r="D260" s="98" t="s">
        <v>938</v>
      </c>
      <c r="F260" s="86" t="s">
        <v>3</v>
      </c>
      <c r="G260" s="100" t="s">
        <v>939</v>
      </c>
      <c r="H260" s="86" t="s">
        <v>439</v>
      </c>
      <c r="I260" s="101">
        <v>44441</v>
      </c>
      <c r="J260" s="125">
        <v>250</v>
      </c>
    </row>
    <row r="261" spans="1:10" x14ac:dyDescent="0.25">
      <c r="A261" s="97" t="s">
        <v>1160</v>
      </c>
      <c r="B261" s="86" t="s">
        <v>442</v>
      </c>
      <c r="C261" s="86" t="s">
        <v>8</v>
      </c>
      <c r="D261" s="98" t="s">
        <v>940</v>
      </c>
      <c r="F261" s="86" t="s">
        <v>3</v>
      </c>
      <c r="G261" s="100" t="s">
        <v>873</v>
      </c>
      <c r="H261" s="86" t="s">
        <v>439</v>
      </c>
      <c r="I261" s="101">
        <v>44441</v>
      </c>
      <c r="J261" s="125">
        <v>250</v>
      </c>
    </row>
    <row r="262" spans="1:10" x14ac:dyDescent="0.25">
      <c r="A262" s="97" t="s">
        <v>1160</v>
      </c>
      <c r="B262" s="97" t="s">
        <v>442</v>
      </c>
      <c r="C262" s="86" t="s">
        <v>8</v>
      </c>
      <c r="D262" s="99" t="s">
        <v>941</v>
      </c>
      <c r="F262" s="86" t="s">
        <v>3</v>
      </c>
      <c r="G262" s="86" t="s">
        <v>527</v>
      </c>
      <c r="H262" s="86" t="s">
        <v>439</v>
      </c>
      <c r="I262" s="105">
        <v>44441</v>
      </c>
      <c r="J262" s="125">
        <v>250</v>
      </c>
    </row>
    <row r="263" spans="1:10" x14ac:dyDescent="0.25">
      <c r="A263" s="97" t="s">
        <v>1160</v>
      </c>
      <c r="B263" s="86" t="s">
        <v>442</v>
      </c>
      <c r="C263" s="86" t="s">
        <v>8</v>
      </c>
      <c r="D263" s="98" t="s">
        <v>181</v>
      </c>
      <c r="F263" s="86" t="s">
        <v>3</v>
      </c>
      <c r="G263" s="100" t="s">
        <v>536</v>
      </c>
      <c r="H263" s="86" t="s">
        <v>439</v>
      </c>
      <c r="J263" s="125">
        <v>250</v>
      </c>
    </row>
    <row r="264" spans="1:10" x14ac:dyDescent="0.25">
      <c r="A264" s="97" t="s">
        <v>1160</v>
      </c>
      <c r="B264" s="86" t="s">
        <v>442</v>
      </c>
      <c r="C264" s="86" t="s">
        <v>8</v>
      </c>
      <c r="D264" s="98" t="s">
        <v>942</v>
      </c>
      <c r="F264" s="86" t="s">
        <v>3</v>
      </c>
      <c r="G264" s="100" t="s">
        <v>512</v>
      </c>
      <c r="H264" s="86" t="s">
        <v>439</v>
      </c>
      <c r="I264" s="101">
        <v>44441</v>
      </c>
      <c r="J264" s="125">
        <v>250</v>
      </c>
    </row>
    <row r="265" spans="1:10" x14ac:dyDescent="0.25">
      <c r="A265" s="97" t="s">
        <v>1160</v>
      </c>
      <c r="B265" s="97" t="s">
        <v>442</v>
      </c>
      <c r="C265" s="86" t="s">
        <v>8</v>
      </c>
      <c r="D265" s="99" t="s">
        <v>943</v>
      </c>
      <c r="E265" s="4"/>
      <c r="F265" s="86" t="s">
        <v>3</v>
      </c>
      <c r="G265" s="86" t="s">
        <v>885</v>
      </c>
      <c r="H265" s="86" t="s">
        <v>439</v>
      </c>
      <c r="I265" s="105">
        <v>44441</v>
      </c>
      <c r="J265" s="125">
        <v>250</v>
      </c>
    </row>
    <row r="266" spans="1:10" x14ac:dyDescent="0.25">
      <c r="A266" s="97" t="s">
        <v>1160</v>
      </c>
      <c r="B266" s="97" t="s">
        <v>442</v>
      </c>
      <c r="C266" s="86" t="s">
        <v>8</v>
      </c>
      <c r="D266" s="99" t="s">
        <v>944</v>
      </c>
      <c r="F266" s="86" t="s">
        <v>3</v>
      </c>
      <c r="G266" s="86" t="s">
        <v>563</v>
      </c>
      <c r="H266" s="86" t="s">
        <v>439</v>
      </c>
      <c r="I266" s="105">
        <v>44441</v>
      </c>
      <c r="J266" s="125">
        <v>250</v>
      </c>
    </row>
    <row r="267" spans="1:10" x14ac:dyDescent="0.25">
      <c r="A267" s="97" t="s">
        <v>1160</v>
      </c>
      <c r="B267" s="97" t="s">
        <v>442</v>
      </c>
      <c r="C267" s="86" t="s">
        <v>8</v>
      </c>
      <c r="D267" s="99" t="s">
        <v>945</v>
      </c>
      <c r="F267" s="86" t="s">
        <v>3</v>
      </c>
      <c r="G267" s="86" t="s">
        <v>558</v>
      </c>
      <c r="H267" s="86" t="s">
        <v>439</v>
      </c>
      <c r="I267" s="105">
        <v>44441</v>
      </c>
      <c r="J267" s="125">
        <v>250</v>
      </c>
    </row>
    <row r="268" spans="1:10" x14ac:dyDescent="0.25">
      <c r="A268" s="97" t="s">
        <v>1160</v>
      </c>
      <c r="B268" s="97" t="s">
        <v>442</v>
      </c>
      <c r="C268" s="86" t="s">
        <v>8</v>
      </c>
      <c r="D268" s="99" t="s">
        <v>946</v>
      </c>
      <c r="F268" s="86" t="s">
        <v>3</v>
      </c>
      <c r="G268" s="86" t="s">
        <v>499</v>
      </c>
      <c r="H268" s="86" t="s">
        <v>439</v>
      </c>
      <c r="I268" s="105">
        <v>44441</v>
      </c>
      <c r="J268" s="125">
        <v>250</v>
      </c>
    </row>
    <row r="269" spans="1:10" x14ac:dyDescent="0.25">
      <c r="A269" s="97" t="s">
        <v>1160</v>
      </c>
      <c r="B269" s="97" t="s">
        <v>442</v>
      </c>
      <c r="C269" s="86" t="s">
        <v>8</v>
      </c>
      <c r="D269" s="99" t="s">
        <v>947</v>
      </c>
      <c r="F269" s="86" t="s">
        <v>3</v>
      </c>
      <c r="G269" s="86" t="s">
        <v>516</v>
      </c>
      <c r="H269" s="86" t="s">
        <v>439</v>
      </c>
      <c r="I269" s="105">
        <v>44441</v>
      </c>
      <c r="J269" s="125">
        <v>250</v>
      </c>
    </row>
    <row r="270" spans="1:10" x14ac:dyDescent="0.25">
      <c r="A270" s="97" t="s">
        <v>1160</v>
      </c>
      <c r="B270" s="97" t="s">
        <v>442</v>
      </c>
      <c r="C270" s="86" t="s">
        <v>8</v>
      </c>
      <c r="D270" s="99" t="s">
        <v>173</v>
      </c>
      <c r="E270" s="99" t="s">
        <v>174</v>
      </c>
      <c r="F270" s="86" t="s">
        <v>3</v>
      </c>
      <c r="G270" s="86" t="s">
        <v>529</v>
      </c>
      <c r="H270" s="86" t="s">
        <v>439</v>
      </c>
      <c r="I270" s="105"/>
      <c r="J270" s="125">
        <v>250</v>
      </c>
    </row>
    <row r="271" spans="1:10" x14ac:dyDescent="0.25">
      <c r="A271" s="97" t="s">
        <v>1160</v>
      </c>
      <c r="B271" s="97" t="s">
        <v>442</v>
      </c>
      <c r="C271" s="86" t="s">
        <v>8</v>
      </c>
      <c r="D271" s="99" t="s">
        <v>948</v>
      </c>
      <c r="E271" s="4"/>
      <c r="F271" s="86" t="s">
        <v>3</v>
      </c>
      <c r="G271" s="86" t="s">
        <v>516</v>
      </c>
      <c r="H271" s="86" t="s">
        <v>439</v>
      </c>
      <c r="I271" s="105">
        <v>44441</v>
      </c>
      <c r="J271" s="125">
        <v>250</v>
      </c>
    </row>
    <row r="272" spans="1:10" s="106" customFormat="1" x14ac:dyDescent="0.25">
      <c r="A272" s="97" t="s">
        <v>1160</v>
      </c>
      <c r="B272" s="97" t="s">
        <v>442</v>
      </c>
      <c r="C272" s="86" t="s">
        <v>8</v>
      </c>
      <c r="D272" s="99" t="s">
        <v>949</v>
      </c>
      <c r="E272" s="99"/>
      <c r="F272" s="86" t="s">
        <v>3</v>
      </c>
      <c r="G272" s="86" t="s">
        <v>917</v>
      </c>
      <c r="H272" s="86" t="s">
        <v>439</v>
      </c>
      <c r="I272" s="105">
        <v>44441</v>
      </c>
      <c r="J272" s="125">
        <v>250</v>
      </c>
    </row>
    <row r="273" spans="1:10" s="106" customFormat="1" x14ac:dyDescent="0.25">
      <c r="A273" s="97" t="s">
        <v>1160</v>
      </c>
      <c r="B273" s="97" t="s">
        <v>442</v>
      </c>
      <c r="C273" s="86" t="s">
        <v>8</v>
      </c>
      <c r="D273" s="99" t="s">
        <v>175</v>
      </c>
      <c r="E273" s="4" t="s">
        <v>176</v>
      </c>
      <c r="F273" s="86" t="s">
        <v>3</v>
      </c>
      <c r="G273" s="86" t="s">
        <v>501</v>
      </c>
      <c r="H273" s="86" t="s">
        <v>439</v>
      </c>
      <c r="I273" s="105"/>
      <c r="J273" s="125">
        <v>250</v>
      </c>
    </row>
    <row r="274" spans="1:10" x14ac:dyDescent="0.25">
      <c r="A274" s="97" t="s">
        <v>1160</v>
      </c>
      <c r="B274" s="97" t="s">
        <v>442</v>
      </c>
      <c r="C274" s="86" t="s">
        <v>8</v>
      </c>
      <c r="D274" s="99" t="s">
        <v>950</v>
      </c>
      <c r="E274" s="4"/>
      <c r="F274" s="86" t="s">
        <v>3</v>
      </c>
      <c r="G274" s="86" t="s">
        <v>917</v>
      </c>
      <c r="H274" s="86" t="s">
        <v>439</v>
      </c>
      <c r="I274" s="105">
        <v>44441</v>
      </c>
      <c r="J274" s="125">
        <v>250</v>
      </c>
    </row>
    <row r="275" spans="1:10" x14ac:dyDescent="0.25">
      <c r="A275" s="97" t="s">
        <v>1160</v>
      </c>
      <c r="B275" s="86" t="s">
        <v>442</v>
      </c>
      <c r="C275" s="3" t="s">
        <v>8</v>
      </c>
      <c r="D275" s="4" t="s">
        <v>951</v>
      </c>
      <c r="E275" s="4"/>
      <c r="F275" s="3" t="s">
        <v>3</v>
      </c>
      <c r="G275" s="86" t="s">
        <v>525</v>
      </c>
      <c r="H275" s="86" t="s">
        <v>439</v>
      </c>
      <c r="I275" s="105">
        <v>44441</v>
      </c>
      <c r="J275" s="125">
        <v>250</v>
      </c>
    </row>
    <row r="276" spans="1:10" s="2" customFormat="1" x14ac:dyDescent="0.25">
      <c r="A276" s="97" t="s">
        <v>1160</v>
      </c>
      <c r="B276" s="86" t="s">
        <v>442</v>
      </c>
      <c r="C276" s="3" t="s">
        <v>8</v>
      </c>
      <c r="D276" s="4" t="s">
        <v>952</v>
      </c>
      <c r="E276" s="4"/>
      <c r="F276" s="3" t="s">
        <v>3</v>
      </c>
      <c r="G276" s="86" t="s">
        <v>923</v>
      </c>
      <c r="H276" s="86" t="s">
        <v>439</v>
      </c>
      <c r="I276" s="105">
        <v>44441</v>
      </c>
      <c r="J276" s="125">
        <v>250</v>
      </c>
    </row>
    <row r="277" spans="1:10" x14ac:dyDescent="0.25">
      <c r="A277" s="97" t="s">
        <v>1160</v>
      </c>
      <c r="B277" s="86" t="s">
        <v>442</v>
      </c>
      <c r="C277" s="3" t="s">
        <v>8</v>
      </c>
      <c r="D277" s="4" t="s">
        <v>182</v>
      </c>
      <c r="E277" s="4" t="s">
        <v>183</v>
      </c>
      <c r="F277" s="3" t="s">
        <v>3</v>
      </c>
      <c r="G277" s="86" t="s">
        <v>536</v>
      </c>
      <c r="H277" s="86" t="s">
        <v>439</v>
      </c>
      <c r="I277" s="105"/>
      <c r="J277" s="125">
        <v>250</v>
      </c>
    </row>
    <row r="278" spans="1:10" x14ac:dyDescent="0.25">
      <c r="A278" s="97" t="s">
        <v>1160</v>
      </c>
      <c r="B278" s="86" t="s">
        <v>442</v>
      </c>
      <c r="C278" s="3" t="s">
        <v>8</v>
      </c>
      <c r="D278" s="4" t="s">
        <v>953</v>
      </c>
      <c r="E278" s="4"/>
      <c r="F278" s="3" t="s">
        <v>3</v>
      </c>
      <c r="G278" s="86" t="s">
        <v>525</v>
      </c>
      <c r="H278" s="86" t="s">
        <v>439</v>
      </c>
      <c r="I278" s="105">
        <v>44441</v>
      </c>
      <c r="J278" s="125">
        <v>250</v>
      </c>
    </row>
    <row r="279" spans="1:10" x14ac:dyDescent="0.25">
      <c r="A279" s="97" t="s">
        <v>1160</v>
      </c>
      <c r="B279" s="86" t="s">
        <v>442</v>
      </c>
      <c r="C279" s="3" t="s">
        <v>8</v>
      </c>
      <c r="D279" s="4" t="s">
        <v>954</v>
      </c>
      <c r="E279" s="4"/>
      <c r="F279" s="3" t="s">
        <v>3</v>
      </c>
      <c r="G279" s="86" t="s">
        <v>923</v>
      </c>
      <c r="H279" s="86" t="s">
        <v>439</v>
      </c>
      <c r="I279" s="105">
        <v>44441</v>
      </c>
      <c r="J279" s="125">
        <v>250</v>
      </c>
    </row>
    <row r="280" spans="1:10" x14ac:dyDescent="0.25">
      <c r="A280" s="97" t="s">
        <v>1160</v>
      </c>
      <c r="B280" s="86" t="s">
        <v>442</v>
      </c>
      <c r="C280" s="3" t="s">
        <v>19</v>
      </c>
      <c r="D280" s="4" t="s">
        <v>28</v>
      </c>
      <c r="E280" s="4" t="s">
        <v>33</v>
      </c>
      <c r="F280" s="3" t="s">
        <v>3</v>
      </c>
      <c r="G280" s="86" t="s">
        <v>539</v>
      </c>
      <c r="H280" s="86" t="s">
        <v>439</v>
      </c>
      <c r="I280" s="105"/>
      <c r="J280" s="125">
        <v>250</v>
      </c>
    </row>
    <row r="281" spans="1:10" x14ac:dyDescent="0.25">
      <c r="A281" s="97" t="s">
        <v>1160</v>
      </c>
      <c r="B281" s="86" t="s">
        <v>442</v>
      </c>
      <c r="C281" s="3" t="s">
        <v>19</v>
      </c>
      <c r="D281" s="4" t="s">
        <v>29</v>
      </c>
      <c r="E281" s="4"/>
      <c r="F281" s="3" t="s">
        <v>3</v>
      </c>
      <c r="G281" s="86" t="s">
        <v>539</v>
      </c>
      <c r="H281" s="86" t="s">
        <v>439</v>
      </c>
      <c r="I281" s="105"/>
      <c r="J281" s="125">
        <v>250</v>
      </c>
    </row>
    <row r="282" spans="1:10" x14ac:dyDescent="0.25">
      <c r="A282" s="97" t="s">
        <v>1160</v>
      </c>
      <c r="B282" s="86" t="s">
        <v>442</v>
      </c>
      <c r="C282" s="3" t="s">
        <v>19</v>
      </c>
      <c r="D282" s="4" t="s">
        <v>22</v>
      </c>
      <c r="E282" s="4"/>
      <c r="F282" s="3" t="s">
        <v>3</v>
      </c>
      <c r="G282" s="86" t="s">
        <v>537</v>
      </c>
      <c r="H282" s="86" t="s">
        <v>439</v>
      </c>
      <c r="I282" s="105"/>
      <c r="J282" s="125">
        <v>250</v>
      </c>
    </row>
    <row r="283" spans="1:10" x14ac:dyDescent="0.25">
      <c r="A283" s="97" t="s">
        <v>1160</v>
      </c>
      <c r="B283" s="86" t="s">
        <v>442</v>
      </c>
      <c r="C283" s="3" t="s">
        <v>19</v>
      </c>
      <c r="D283" s="4" t="s">
        <v>21</v>
      </c>
      <c r="E283" s="4"/>
      <c r="F283" s="3" t="s">
        <v>3</v>
      </c>
      <c r="G283" s="86">
        <v>30.3</v>
      </c>
      <c r="H283" s="86" t="s">
        <v>439</v>
      </c>
      <c r="I283" s="105"/>
      <c r="J283" s="125">
        <v>250</v>
      </c>
    </row>
    <row r="284" spans="1:10" x14ac:dyDescent="0.25">
      <c r="A284" s="97" t="s">
        <v>1160</v>
      </c>
      <c r="B284" s="97" t="s">
        <v>442</v>
      </c>
      <c r="C284" s="3" t="s">
        <v>19</v>
      </c>
      <c r="D284" s="4" t="s">
        <v>20</v>
      </c>
      <c r="E284" s="4"/>
      <c r="F284" s="86" t="s">
        <v>3</v>
      </c>
      <c r="G284" s="86">
        <v>30.3</v>
      </c>
      <c r="H284" s="86" t="s">
        <v>439</v>
      </c>
      <c r="I284" s="105"/>
      <c r="J284" s="125">
        <v>250</v>
      </c>
    </row>
    <row r="285" spans="1:10" x14ac:dyDescent="0.25">
      <c r="A285" s="97" t="s">
        <v>1160</v>
      </c>
      <c r="B285" s="97" t="s">
        <v>442</v>
      </c>
      <c r="C285" s="3" t="s">
        <v>19</v>
      </c>
      <c r="D285" s="4" t="s">
        <v>23</v>
      </c>
      <c r="E285" s="4"/>
      <c r="F285" s="86" t="s">
        <v>3</v>
      </c>
      <c r="G285" s="86" t="s">
        <v>537</v>
      </c>
      <c r="H285" s="86" t="s">
        <v>439</v>
      </c>
      <c r="I285" s="105"/>
      <c r="J285" s="125">
        <v>250</v>
      </c>
    </row>
    <row r="286" spans="1:10" x14ac:dyDescent="0.25">
      <c r="A286" s="97" t="s">
        <v>1160</v>
      </c>
      <c r="B286" s="97" t="s">
        <v>442</v>
      </c>
      <c r="C286" s="86" t="s">
        <v>19</v>
      </c>
      <c r="D286" s="99" t="s">
        <v>25</v>
      </c>
      <c r="E286" s="99" t="s">
        <v>30</v>
      </c>
      <c r="F286" s="86" t="s">
        <v>3</v>
      </c>
      <c r="G286" s="86" t="s">
        <v>538</v>
      </c>
      <c r="H286" s="86" t="s">
        <v>439</v>
      </c>
      <c r="I286" s="105"/>
      <c r="J286" s="125">
        <v>250</v>
      </c>
    </row>
    <row r="287" spans="1:10" x14ac:dyDescent="0.25">
      <c r="A287" s="97" t="s">
        <v>1160</v>
      </c>
      <c r="B287" s="97" t="s">
        <v>442</v>
      </c>
      <c r="C287" s="86" t="s">
        <v>19</v>
      </c>
      <c r="D287" s="99" t="s">
        <v>24</v>
      </c>
      <c r="F287" s="86" t="s">
        <v>3</v>
      </c>
      <c r="G287" s="86" t="s">
        <v>538</v>
      </c>
      <c r="H287" s="86" t="s">
        <v>439</v>
      </c>
      <c r="I287" s="105"/>
      <c r="J287" s="125">
        <v>250</v>
      </c>
    </row>
    <row r="288" spans="1:10" x14ac:dyDescent="0.25">
      <c r="A288" s="97" t="s">
        <v>1160</v>
      </c>
      <c r="B288" s="97" t="s">
        <v>442</v>
      </c>
      <c r="C288" s="86" t="s">
        <v>19</v>
      </c>
      <c r="D288" s="99" t="s">
        <v>27</v>
      </c>
      <c r="E288" s="99" t="s">
        <v>32</v>
      </c>
      <c r="F288" s="86" t="s">
        <v>3</v>
      </c>
      <c r="G288" s="86" t="s">
        <v>519</v>
      </c>
      <c r="H288" s="86" t="s">
        <v>439</v>
      </c>
      <c r="I288" s="105"/>
      <c r="J288" s="125">
        <v>250</v>
      </c>
    </row>
    <row r="289" spans="1:10" x14ac:dyDescent="0.25">
      <c r="A289" s="97" t="s">
        <v>1160</v>
      </c>
      <c r="B289" s="97" t="s">
        <v>442</v>
      </c>
      <c r="C289" s="86" t="s">
        <v>19</v>
      </c>
      <c r="D289" s="99" t="s">
        <v>26</v>
      </c>
      <c r="E289" s="99" t="s">
        <v>31</v>
      </c>
      <c r="F289" s="86" t="s">
        <v>3</v>
      </c>
      <c r="G289" s="86" t="s">
        <v>519</v>
      </c>
      <c r="H289" s="86" t="s">
        <v>439</v>
      </c>
      <c r="I289" s="105"/>
      <c r="J289" s="125">
        <v>250</v>
      </c>
    </row>
    <row r="290" spans="1:10" x14ac:dyDescent="0.25">
      <c r="A290" s="97" t="s">
        <v>1160</v>
      </c>
      <c r="B290" s="97" t="s">
        <v>442</v>
      </c>
      <c r="C290" s="86" t="s">
        <v>1081</v>
      </c>
      <c r="D290" s="99" t="s">
        <v>1082</v>
      </c>
      <c r="F290" s="86" t="s">
        <v>3</v>
      </c>
      <c r="G290" s="86" t="s">
        <v>1083</v>
      </c>
      <c r="H290" s="86" t="s">
        <v>439</v>
      </c>
      <c r="I290" s="105">
        <v>44483</v>
      </c>
      <c r="J290" s="125">
        <v>250</v>
      </c>
    </row>
    <row r="291" spans="1:10" x14ac:dyDescent="0.25">
      <c r="A291" s="97" t="s">
        <v>1160</v>
      </c>
      <c r="B291" s="97" t="s">
        <v>442</v>
      </c>
      <c r="C291" s="86" t="s">
        <v>1081</v>
      </c>
      <c r="D291" s="99" t="s">
        <v>1084</v>
      </c>
      <c r="F291" s="86" t="s">
        <v>3</v>
      </c>
      <c r="G291" s="86" t="s">
        <v>936</v>
      </c>
      <c r="H291" s="86" t="s">
        <v>439</v>
      </c>
      <c r="I291" s="105">
        <v>44483</v>
      </c>
      <c r="J291" s="125">
        <v>250</v>
      </c>
    </row>
    <row r="292" spans="1:10" x14ac:dyDescent="0.25">
      <c r="A292" s="97" t="s">
        <v>1160</v>
      </c>
      <c r="B292" s="97" t="s">
        <v>442</v>
      </c>
      <c r="C292" s="86" t="s">
        <v>1081</v>
      </c>
      <c r="D292" s="99" t="s">
        <v>1085</v>
      </c>
      <c r="F292" s="86" t="s">
        <v>3</v>
      </c>
      <c r="G292" s="86" t="s">
        <v>873</v>
      </c>
      <c r="H292" s="86" t="s">
        <v>439</v>
      </c>
      <c r="I292" s="105">
        <v>44483</v>
      </c>
      <c r="J292" s="125">
        <v>250</v>
      </c>
    </row>
    <row r="293" spans="1:10" x14ac:dyDescent="0.25">
      <c r="A293" s="97" t="s">
        <v>1160</v>
      </c>
      <c r="B293" s="97" t="s">
        <v>442</v>
      </c>
      <c r="C293" s="86" t="s">
        <v>1081</v>
      </c>
      <c r="D293" s="99" t="s">
        <v>1086</v>
      </c>
      <c r="F293" s="86" t="s">
        <v>3</v>
      </c>
      <c r="G293" s="86" t="s">
        <v>677</v>
      </c>
      <c r="H293" s="86" t="s">
        <v>439</v>
      </c>
      <c r="I293" s="105">
        <v>44483</v>
      </c>
      <c r="J293" s="125">
        <v>250</v>
      </c>
    </row>
    <row r="294" spans="1:10" x14ac:dyDescent="0.25">
      <c r="A294" s="97" t="s">
        <v>1160</v>
      </c>
      <c r="B294" s="97" t="s">
        <v>442</v>
      </c>
      <c r="C294" s="86" t="s">
        <v>1081</v>
      </c>
      <c r="D294" s="99" t="s">
        <v>1087</v>
      </c>
      <c r="F294" s="86" t="s">
        <v>3</v>
      </c>
      <c r="G294" s="86" t="s">
        <v>851</v>
      </c>
      <c r="H294" s="86" t="s">
        <v>439</v>
      </c>
      <c r="I294" s="105">
        <v>44483</v>
      </c>
      <c r="J294" s="125">
        <v>250</v>
      </c>
    </row>
    <row r="295" spans="1:10" s="106" customFormat="1" x14ac:dyDescent="0.25">
      <c r="A295" s="97" t="s">
        <v>1160</v>
      </c>
      <c r="B295" s="97" t="s">
        <v>442</v>
      </c>
      <c r="C295" s="86" t="s">
        <v>1081</v>
      </c>
      <c r="D295" s="99" t="s">
        <v>1088</v>
      </c>
      <c r="E295" s="99"/>
      <c r="F295" s="86" t="s">
        <v>3</v>
      </c>
      <c r="G295" s="86" t="s">
        <v>1089</v>
      </c>
      <c r="H295" s="86" t="s">
        <v>439</v>
      </c>
      <c r="I295" s="105">
        <v>44483</v>
      </c>
      <c r="J295" s="125">
        <v>250</v>
      </c>
    </row>
    <row r="296" spans="1:10" x14ac:dyDescent="0.25">
      <c r="A296" s="97" t="s">
        <v>1160</v>
      </c>
      <c r="B296" s="97" t="s">
        <v>442</v>
      </c>
      <c r="C296" s="86" t="s">
        <v>1081</v>
      </c>
      <c r="D296" s="99" t="s">
        <v>1090</v>
      </c>
      <c r="F296" s="86" t="s">
        <v>3</v>
      </c>
      <c r="G296" s="86" t="s">
        <v>823</v>
      </c>
      <c r="H296" s="86" t="s">
        <v>439</v>
      </c>
      <c r="I296" s="105">
        <v>44483</v>
      </c>
      <c r="J296" s="125">
        <v>250</v>
      </c>
    </row>
    <row r="297" spans="1:10" x14ac:dyDescent="0.25">
      <c r="A297" s="97" t="s">
        <v>1160</v>
      </c>
      <c r="B297" s="97" t="s">
        <v>442</v>
      </c>
      <c r="C297" s="86" t="s">
        <v>1081</v>
      </c>
      <c r="D297" s="99" t="s">
        <v>1091</v>
      </c>
      <c r="F297" s="86" t="s">
        <v>3</v>
      </c>
      <c r="G297" s="86" t="s">
        <v>1080</v>
      </c>
      <c r="H297" s="86" t="s">
        <v>439</v>
      </c>
      <c r="I297" s="105">
        <v>44483</v>
      </c>
      <c r="J297" s="125">
        <v>250</v>
      </c>
    </row>
    <row r="298" spans="1:10" x14ac:dyDescent="0.25">
      <c r="A298" s="97" t="s">
        <v>1160</v>
      </c>
      <c r="B298" s="97" t="s">
        <v>442</v>
      </c>
      <c r="C298" s="86" t="s">
        <v>1081</v>
      </c>
      <c r="D298" s="99" t="s">
        <v>1092</v>
      </c>
      <c r="F298" s="86" t="s">
        <v>3</v>
      </c>
      <c r="G298" s="86" t="s">
        <v>528</v>
      </c>
      <c r="H298" s="86" t="s">
        <v>439</v>
      </c>
      <c r="I298" s="105">
        <v>44483</v>
      </c>
      <c r="J298" s="125">
        <v>250</v>
      </c>
    </row>
    <row r="299" spans="1:10" x14ac:dyDescent="0.25">
      <c r="A299" s="97" t="s">
        <v>1160</v>
      </c>
      <c r="B299" s="97" t="s">
        <v>442</v>
      </c>
      <c r="C299" s="86" t="s">
        <v>16</v>
      </c>
      <c r="D299" s="99" t="s">
        <v>329</v>
      </c>
      <c r="E299" s="99" t="s">
        <v>330</v>
      </c>
      <c r="F299" s="86" t="s">
        <v>3</v>
      </c>
      <c r="G299" s="86" t="s">
        <v>541</v>
      </c>
      <c r="H299" s="86" t="s">
        <v>439</v>
      </c>
      <c r="I299" s="105">
        <v>44242</v>
      </c>
      <c r="J299" s="125">
        <v>250</v>
      </c>
    </row>
    <row r="300" spans="1:10" x14ac:dyDescent="0.25">
      <c r="A300" s="97" t="s">
        <v>1160</v>
      </c>
      <c r="B300" s="97" t="s">
        <v>442</v>
      </c>
      <c r="C300" s="86" t="s">
        <v>16</v>
      </c>
      <c r="D300" s="99" t="s">
        <v>327</v>
      </c>
      <c r="E300" s="99" t="s">
        <v>328</v>
      </c>
      <c r="F300" s="86" t="s">
        <v>3</v>
      </c>
      <c r="G300" s="86" t="s">
        <v>540</v>
      </c>
      <c r="H300" s="86" t="s">
        <v>439</v>
      </c>
      <c r="I300" s="105">
        <v>44242</v>
      </c>
      <c r="J300" s="125">
        <v>250</v>
      </c>
    </row>
    <row r="301" spans="1:10" x14ac:dyDescent="0.25">
      <c r="A301" s="97" t="s">
        <v>1160</v>
      </c>
      <c r="B301" s="97" t="s">
        <v>442</v>
      </c>
      <c r="C301" s="86" t="s">
        <v>1205</v>
      </c>
      <c r="D301" s="99" t="s">
        <v>1206</v>
      </c>
      <c r="F301" s="86" t="s">
        <v>3</v>
      </c>
      <c r="G301" s="86" t="s">
        <v>510</v>
      </c>
      <c r="H301" s="86" t="s">
        <v>1207</v>
      </c>
      <c r="I301" s="105">
        <v>44629</v>
      </c>
      <c r="J301" s="125">
        <v>250</v>
      </c>
    </row>
    <row r="302" spans="1:10" x14ac:dyDescent="0.25">
      <c r="A302" s="97" t="s">
        <v>1160</v>
      </c>
      <c r="B302" s="97" t="s">
        <v>442</v>
      </c>
      <c r="C302" s="86" t="s">
        <v>1205</v>
      </c>
      <c r="D302" s="99" t="s">
        <v>1208</v>
      </c>
      <c r="F302" s="86" t="s">
        <v>3</v>
      </c>
      <c r="G302" s="86" t="s">
        <v>510</v>
      </c>
      <c r="H302" s="86" t="s">
        <v>1207</v>
      </c>
      <c r="I302" s="105">
        <v>44629</v>
      </c>
      <c r="J302" s="125">
        <v>250</v>
      </c>
    </row>
    <row r="303" spans="1:10" x14ac:dyDescent="0.25">
      <c r="A303" s="97" t="s">
        <v>1160</v>
      </c>
      <c r="B303" s="97" t="s">
        <v>442</v>
      </c>
      <c r="C303" s="86" t="s">
        <v>1205</v>
      </c>
      <c r="D303" s="99" t="s">
        <v>1209</v>
      </c>
      <c r="F303" s="86" t="s">
        <v>3</v>
      </c>
      <c r="G303" s="86" t="s">
        <v>963</v>
      </c>
      <c r="H303" s="86" t="s">
        <v>1207</v>
      </c>
      <c r="I303" s="105">
        <v>44629</v>
      </c>
      <c r="J303" s="125">
        <v>250</v>
      </c>
    </row>
    <row r="304" spans="1:10" x14ac:dyDescent="0.25">
      <c r="A304" s="97" t="s">
        <v>1160</v>
      </c>
      <c r="B304" s="97" t="s">
        <v>442</v>
      </c>
      <c r="C304" s="86" t="s">
        <v>1205</v>
      </c>
      <c r="D304" s="99" t="s">
        <v>1210</v>
      </c>
      <c r="F304" s="86" t="s">
        <v>3</v>
      </c>
      <c r="G304" s="86" t="s">
        <v>875</v>
      </c>
      <c r="H304" s="86" t="s">
        <v>1207</v>
      </c>
      <c r="I304" s="105">
        <v>44629</v>
      </c>
      <c r="J304" s="125">
        <v>250</v>
      </c>
    </row>
    <row r="305" spans="1:10" x14ac:dyDescent="0.25">
      <c r="A305" s="97" t="s">
        <v>1160</v>
      </c>
      <c r="B305" s="97" t="s">
        <v>442</v>
      </c>
      <c r="C305" s="86" t="s">
        <v>1205</v>
      </c>
      <c r="D305" s="99" t="s">
        <v>1211</v>
      </c>
      <c r="F305" s="86" t="s">
        <v>3</v>
      </c>
      <c r="G305" s="86" t="s">
        <v>879</v>
      </c>
      <c r="H305" s="86" t="s">
        <v>1207</v>
      </c>
      <c r="I305" s="105">
        <v>44629</v>
      </c>
      <c r="J305" s="125">
        <v>250</v>
      </c>
    </row>
    <row r="306" spans="1:10" x14ac:dyDescent="0.25">
      <c r="A306" s="97" t="s">
        <v>1160</v>
      </c>
      <c r="B306" s="97" t="s">
        <v>442</v>
      </c>
      <c r="C306" s="86" t="s">
        <v>1205</v>
      </c>
      <c r="D306" s="99" t="s">
        <v>1212</v>
      </c>
      <c r="F306" s="86" t="s">
        <v>3</v>
      </c>
      <c r="G306" s="86" t="s">
        <v>1213</v>
      </c>
      <c r="H306" s="86" t="s">
        <v>1207</v>
      </c>
      <c r="I306" s="105">
        <v>44629</v>
      </c>
      <c r="J306" s="125">
        <v>250</v>
      </c>
    </row>
    <row r="307" spans="1:10" s="2" customFormat="1" x14ac:dyDescent="0.25">
      <c r="A307" s="97" t="s">
        <v>1160</v>
      </c>
      <c r="B307" s="86" t="s">
        <v>442</v>
      </c>
      <c r="C307" s="86" t="s">
        <v>1205</v>
      </c>
      <c r="D307" s="99" t="s">
        <v>1214</v>
      </c>
      <c r="E307" s="99"/>
      <c r="F307" s="86" t="s">
        <v>3</v>
      </c>
      <c r="G307" s="122" t="s">
        <v>860</v>
      </c>
      <c r="H307" s="86" t="s">
        <v>1207</v>
      </c>
      <c r="I307" s="101">
        <v>44629</v>
      </c>
      <c r="J307" s="128">
        <v>250</v>
      </c>
    </row>
    <row r="308" spans="1:10" x14ac:dyDescent="0.25">
      <c r="A308" s="97" t="s">
        <v>1160</v>
      </c>
      <c r="B308" s="86" t="s">
        <v>442</v>
      </c>
      <c r="C308" s="86" t="s">
        <v>1205</v>
      </c>
      <c r="D308" s="98" t="s">
        <v>1215</v>
      </c>
      <c r="F308" s="86" t="s">
        <v>3</v>
      </c>
      <c r="G308" s="100" t="s">
        <v>1216</v>
      </c>
      <c r="H308" s="86" t="s">
        <v>1207</v>
      </c>
      <c r="I308" s="101">
        <v>44629</v>
      </c>
      <c r="J308" s="128">
        <v>250</v>
      </c>
    </row>
    <row r="309" spans="1:10" x14ac:dyDescent="0.25">
      <c r="A309" s="97" t="s">
        <v>1160</v>
      </c>
      <c r="B309" s="86" t="s">
        <v>442</v>
      </c>
      <c r="C309" s="86" t="s">
        <v>1205</v>
      </c>
      <c r="D309" s="98" t="s">
        <v>1217</v>
      </c>
      <c r="F309" s="86" t="s">
        <v>3</v>
      </c>
      <c r="G309" s="100" t="s">
        <v>860</v>
      </c>
      <c r="H309" s="86" t="s">
        <v>1207</v>
      </c>
      <c r="I309" s="101">
        <v>44629</v>
      </c>
      <c r="J309" s="128">
        <v>250</v>
      </c>
    </row>
    <row r="310" spans="1:10" x14ac:dyDescent="0.25">
      <c r="A310" s="97" t="s">
        <v>1160</v>
      </c>
      <c r="B310" s="86" t="s">
        <v>442</v>
      </c>
      <c r="C310" s="86" t="s">
        <v>1205</v>
      </c>
      <c r="D310" s="98" t="s">
        <v>1218</v>
      </c>
      <c r="F310" s="86" t="s">
        <v>3</v>
      </c>
      <c r="G310" s="100" t="s">
        <v>933</v>
      </c>
      <c r="H310" s="86" t="s">
        <v>1207</v>
      </c>
      <c r="I310" s="101">
        <v>44629</v>
      </c>
      <c r="J310" s="128">
        <v>250</v>
      </c>
    </row>
    <row r="311" spans="1:10" x14ac:dyDescent="0.25">
      <c r="A311" s="97" t="s">
        <v>1160</v>
      </c>
      <c r="B311" s="86" t="s">
        <v>442</v>
      </c>
      <c r="C311" s="86" t="s">
        <v>1205</v>
      </c>
      <c r="D311" s="98" t="s">
        <v>1219</v>
      </c>
      <c r="F311" s="86" t="s">
        <v>3</v>
      </c>
      <c r="G311" s="100" t="s">
        <v>860</v>
      </c>
      <c r="H311" s="86" t="s">
        <v>1207</v>
      </c>
      <c r="I311" s="101">
        <v>44629</v>
      </c>
      <c r="J311" s="128">
        <v>250</v>
      </c>
    </row>
    <row r="312" spans="1:10" x14ac:dyDescent="0.25">
      <c r="A312" s="97" t="s">
        <v>1160</v>
      </c>
      <c r="B312" s="86" t="s">
        <v>442</v>
      </c>
      <c r="C312" s="86" t="s">
        <v>1205</v>
      </c>
      <c r="D312" s="98" t="s">
        <v>1220</v>
      </c>
      <c r="F312" s="86" t="s">
        <v>3</v>
      </c>
      <c r="G312" s="100" t="s">
        <v>1221</v>
      </c>
      <c r="H312" s="86" t="s">
        <v>1207</v>
      </c>
      <c r="I312" s="101">
        <v>44629</v>
      </c>
      <c r="J312" s="128">
        <v>250</v>
      </c>
    </row>
    <row r="313" spans="1:10" x14ac:dyDescent="0.25">
      <c r="A313" s="97" t="s">
        <v>1160</v>
      </c>
      <c r="B313" s="86" t="s">
        <v>442</v>
      </c>
      <c r="C313" s="86" t="s">
        <v>1205</v>
      </c>
      <c r="D313" s="98" t="s">
        <v>1222</v>
      </c>
      <c r="F313" s="86" t="s">
        <v>3</v>
      </c>
      <c r="G313" s="100" t="s">
        <v>933</v>
      </c>
      <c r="H313" s="86" t="s">
        <v>1207</v>
      </c>
      <c r="I313" s="101">
        <v>44629</v>
      </c>
      <c r="J313" s="128">
        <v>250</v>
      </c>
    </row>
    <row r="314" spans="1:10" x14ac:dyDescent="0.25">
      <c r="A314" s="97" t="s">
        <v>1160</v>
      </c>
      <c r="B314" s="86" t="s">
        <v>442</v>
      </c>
      <c r="C314" s="86" t="s">
        <v>1205</v>
      </c>
      <c r="D314" s="98" t="s">
        <v>1223</v>
      </c>
      <c r="F314" s="86" t="s">
        <v>3</v>
      </c>
      <c r="G314" s="100" t="s">
        <v>917</v>
      </c>
      <c r="H314" s="86" t="s">
        <v>1207</v>
      </c>
      <c r="I314" s="101">
        <v>44629</v>
      </c>
      <c r="J314" s="128">
        <v>250</v>
      </c>
    </row>
    <row r="315" spans="1:10" x14ac:dyDescent="0.25">
      <c r="A315" s="97" t="s">
        <v>1160</v>
      </c>
      <c r="B315" s="86" t="s">
        <v>442</v>
      </c>
      <c r="C315" s="86" t="s">
        <v>1205</v>
      </c>
      <c r="D315" s="98" t="s">
        <v>1224</v>
      </c>
      <c r="F315" s="86" t="s">
        <v>3</v>
      </c>
      <c r="G315" s="100" t="s">
        <v>936</v>
      </c>
      <c r="H315" s="86" t="s">
        <v>1207</v>
      </c>
      <c r="I315" s="101">
        <v>44629</v>
      </c>
      <c r="J315" s="128">
        <v>250</v>
      </c>
    </row>
    <row r="316" spans="1:10" x14ac:dyDescent="0.25">
      <c r="A316" s="97" t="s">
        <v>1160</v>
      </c>
      <c r="B316" s="86" t="s">
        <v>442</v>
      </c>
      <c r="C316" s="86" t="s">
        <v>1205</v>
      </c>
      <c r="D316" s="98" t="s">
        <v>1225</v>
      </c>
      <c r="F316" s="86" t="s">
        <v>3</v>
      </c>
      <c r="G316" s="100" t="s">
        <v>963</v>
      </c>
      <c r="H316" s="86" t="s">
        <v>1207</v>
      </c>
      <c r="I316" s="101">
        <v>44629</v>
      </c>
      <c r="J316" s="128">
        <v>250</v>
      </c>
    </row>
    <row r="317" spans="1:10" x14ac:dyDescent="0.25">
      <c r="A317" s="97" t="s">
        <v>1160</v>
      </c>
      <c r="B317" s="86" t="s">
        <v>442</v>
      </c>
      <c r="C317" s="86" t="s">
        <v>1205</v>
      </c>
      <c r="D317" s="98" t="s">
        <v>1226</v>
      </c>
      <c r="F317" s="86" t="s">
        <v>3</v>
      </c>
      <c r="G317" s="100" t="s">
        <v>879</v>
      </c>
      <c r="H317" s="86" t="s">
        <v>1207</v>
      </c>
      <c r="I317" s="101">
        <v>44629</v>
      </c>
      <c r="J317" s="128">
        <v>250</v>
      </c>
    </row>
    <row r="318" spans="1:10" x14ac:dyDescent="0.25">
      <c r="A318" s="97" t="s">
        <v>1160</v>
      </c>
      <c r="B318" s="86" t="s">
        <v>442</v>
      </c>
      <c r="C318" s="86" t="s">
        <v>1205</v>
      </c>
      <c r="D318" s="98" t="s">
        <v>1227</v>
      </c>
      <c r="F318" s="86" t="s">
        <v>3</v>
      </c>
      <c r="G318" s="100" t="s">
        <v>936</v>
      </c>
      <c r="H318" s="86" t="s">
        <v>1207</v>
      </c>
      <c r="I318" s="101">
        <v>44629</v>
      </c>
      <c r="J318" s="128">
        <v>250</v>
      </c>
    </row>
    <row r="319" spans="1:10" x14ac:dyDescent="0.25">
      <c r="A319" s="97" t="s">
        <v>1160</v>
      </c>
      <c r="B319" s="86" t="s">
        <v>442</v>
      </c>
      <c r="C319" s="86" t="s">
        <v>1205</v>
      </c>
      <c r="D319" s="99" t="s">
        <v>1228</v>
      </c>
      <c r="F319" s="86" t="s">
        <v>3</v>
      </c>
      <c r="G319" s="122" t="s">
        <v>917</v>
      </c>
      <c r="H319" s="86" t="s">
        <v>1207</v>
      </c>
      <c r="I319" s="105">
        <v>44629</v>
      </c>
      <c r="J319" s="128">
        <v>250</v>
      </c>
    </row>
    <row r="320" spans="1:10" x14ac:dyDescent="0.25">
      <c r="A320" s="97" t="s">
        <v>1160</v>
      </c>
      <c r="B320" s="86" t="s">
        <v>442</v>
      </c>
      <c r="C320" s="3" t="s">
        <v>1205</v>
      </c>
      <c r="D320" s="4" t="s">
        <v>1229</v>
      </c>
      <c r="E320" s="4"/>
      <c r="F320" s="3" t="s">
        <v>3</v>
      </c>
      <c r="G320" s="122" t="s">
        <v>1221</v>
      </c>
      <c r="H320" s="86" t="s">
        <v>1207</v>
      </c>
      <c r="I320" s="121">
        <v>44629</v>
      </c>
      <c r="J320" s="128">
        <v>250</v>
      </c>
    </row>
    <row r="321" spans="1:10" x14ac:dyDescent="0.25">
      <c r="A321" s="97" t="s">
        <v>1160</v>
      </c>
      <c r="B321" s="86" t="s">
        <v>442</v>
      </c>
      <c r="C321" s="86" t="s">
        <v>1205</v>
      </c>
      <c r="D321" s="98" t="s">
        <v>1230</v>
      </c>
      <c r="F321" s="86" t="s">
        <v>3</v>
      </c>
      <c r="G321" s="100" t="s">
        <v>875</v>
      </c>
      <c r="H321" s="86" t="s">
        <v>1207</v>
      </c>
      <c r="I321" s="101">
        <v>44629</v>
      </c>
      <c r="J321" s="125">
        <v>250</v>
      </c>
    </row>
    <row r="322" spans="1:10" x14ac:dyDescent="0.25">
      <c r="A322" s="97" t="s">
        <v>1160</v>
      </c>
      <c r="B322" s="86" t="s">
        <v>442</v>
      </c>
      <c r="C322" s="86" t="s">
        <v>1205</v>
      </c>
      <c r="D322" s="98" t="s">
        <v>1231</v>
      </c>
      <c r="F322" s="86" t="s">
        <v>3</v>
      </c>
      <c r="G322" s="100" t="s">
        <v>1232</v>
      </c>
      <c r="H322" s="86" t="s">
        <v>1207</v>
      </c>
      <c r="I322" s="101">
        <v>44629</v>
      </c>
      <c r="J322" s="125">
        <v>250</v>
      </c>
    </row>
    <row r="323" spans="1:10" x14ac:dyDescent="0.25">
      <c r="A323" s="97" t="s">
        <v>1160</v>
      </c>
      <c r="B323" s="86" t="s">
        <v>442</v>
      </c>
      <c r="C323" s="86" t="s">
        <v>10</v>
      </c>
      <c r="D323" s="98" t="s">
        <v>210</v>
      </c>
      <c r="E323" s="99" t="s">
        <v>597</v>
      </c>
      <c r="F323" s="86" t="s">
        <v>3</v>
      </c>
      <c r="G323" s="100" t="s">
        <v>108</v>
      </c>
      <c r="H323" s="86" t="s">
        <v>439</v>
      </c>
      <c r="I323" s="101">
        <v>43279</v>
      </c>
      <c r="J323" s="125">
        <v>250</v>
      </c>
    </row>
    <row r="324" spans="1:10" s="2" customFormat="1" x14ac:dyDescent="0.25">
      <c r="A324" s="97" t="s">
        <v>1160</v>
      </c>
      <c r="B324" s="86" t="s">
        <v>442</v>
      </c>
      <c r="C324" s="86" t="s">
        <v>10</v>
      </c>
      <c r="D324" s="98" t="s">
        <v>211</v>
      </c>
      <c r="E324" s="99" t="s">
        <v>212</v>
      </c>
      <c r="F324" s="86" t="s">
        <v>3</v>
      </c>
      <c r="G324" s="100" t="s">
        <v>108</v>
      </c>
      <c r="H324" s="86" t="s">
        <v>439</v>
      </c>
      <c r="I324" s="101">
        <v>43279</v>
      </c>
      <c r="J324" s="125">
        <v>250</v>
      </c>
    </row>
    <row r="325" spans="1:10" x14ac:dyDescent="0.25">
      <c r="A325" s="97" t="s">
        <v>1160</v>
      </c>
      <c r="B325" s="86" t="s">
        <v>442</v>
      </c>
      <c r="C325" s="86" t="s">
        <v>10</v>
      </c>
      <c r="D325" s="98" t="s">
        <v>200</v>
      </c>
      <c r="E325" s="99" t="s">
        <v>598</v>
      </c>
      <c r="F325" s="86" t="s">
        <v>3</v>
      </c>
      <c r="G325" s="100" t="s">
        <v>108</v>
      </c>
      <c r="H325" s="86" t="s">
        <v>439</v>
      </c>
      <c r="I325" s="101">
        <v>43153</v>
      </c>
      <c r="J325" s="125">
        <v>250</v>
      </c>
    </row>
    <row r="326" spans="1:10" x14ac:dyDescent="0.25">
      <c r="A326" s="97" t="s">
        <v>1160</v>
      </c>
      <c r="B326" s="86" t="s">
        <v>442</v>
      </c>
      <c r="C326" s="86" t="s">
        <v>10</v>
      </c>
      <c r="D326" s="98" t="s">
        <v>199</v>
      </c>
      <c r="E326" s="99" t="s">
        <v>599</v>
      </c>
      <c r="F326" s="86" t="s">
        <v>3</v>
      </c>
      <c r="G326" s="100" t="s">
        <v>108</v>
      </c>
      <c r="H326" s="86" t="s">
        <v>439</v>
      </c>
      <c r="I326" s="101">
        <v>43153</v>
      </c>
      <c r="J326" s="125">
        <v>250</v>
      </c>
    </row>
    <row r="327" spans="1:10" x14ac:dyDescent="0.25">
      <c r="A327" s="97" t="s">
        <v>1160</v>
      </c>
      <c r="B327" s="86" t="s">
        <v>442</v>
      </c>
      <c r="C327" s="86" t="s">
        <v>35</v>
      </c>
      <c r="D327" s="98" t="s">
        <v>44</v>
      </c>
      <c r="F327" s="86" t="s">
        <v>3</v>
      </c>
      <c r="G327" s="100" t="s">
        <v>500</v>
      </c>
      <c r="H327" s="86" t="s">
        <v>439</v>
      </c>
      <c r="J327" s="125">
        <v>250</v>
      </c>
    </row>
    <row r="328" spans="1:10" x14ac:dyDescent="0.25">
      <c r="A328" s="97" t="s">
        <v>1160</v>
      </c>
      <c r="B328" s="86" t="s">
        <v>442</v>
      </c>
      <c r="C328" s="86" t="s">
        <v>35</v>
      </c>
      <c r="D328" s="98" t="s">
        <v>46</v>
      </c>
      <c r="F328" s="86" t="s">
        <v>3</v>
      </c>
      <c r="G328" s="100" t="s">
        <v>500</v>
      </c>
      <c r="H328" s="86" t="s">
        <v>439</v>
      </c>
      <c r="J328" s="125">
        <v>250</v>
      </c>
    </row>
    <row r="329" spans="1:10" x14ac:dyDescent="0.25">
      <c r="A329" s="97" t="s">
        <v>1160</v>
      </c>
      <c r="B329" s="86" t="s">
        <v>442</v>
      </c>
      <c r="C329" s="86" t="s">
        <v>35</v>
      </c>
      <c r="D329" s="98" t="s">
        <v>45</v>
      </c>
      <c r="F329" s="86" t="s">
        <v>3</v>
      </c>
      <c r="G329" s="100" t="s">
        <v>544</v>
      </c>
      <c r="H329" s="86" t="s">
        <v>439</v>
      </c>
      <c r="J329" s="125">
        <v>250</v>
      </c>
    </row>
    <row r="330" spans="1:10" x14ac:dyDescent="0.25">
      <c r="A330" s="97" t="s">
        <v>1160</v>
      </c>
      <c r="B330" s="86" t="s">
        <v>442</v>
      </c>
      <c r="C330" s="86" t="s">
        <v>35</v>
      </c>
      <c r="D330" s="98" t="s">
        <v>47</v>
      </c>
      <c r="F330" s="86" t="s">
        <v>3</v>
      </c>
      <c r="G330" s="100" t="s">
        <v>544</v>
      </c>
      <c r="H330" s="86" t="s">
        <v>439</v>
      </c>
      <c r="J330" s="125">
        <v>250</v>
      </c>
    </row>
    <row r="331" spans="1:10" x14ac:dyDescent="0.25">
      <c r="A331" s="97" t="s">
        <v>1160</v>
      </c>
      <c r="B331" s="86" t="s">
        <v>442</v>
      </c>
      <c r="C331" s="86" t="s">
        <v>35</v>
      </c>
      <c r="D331" s="98" t="s">
        <v>38</v>
      </c>
      <c r="F331" s="86" t="s">
        <v>3</v>
      </c>
      <c r="G331" s="100" t="s">
        <v>542</v>
      </c>
      <c r="H331" s="86" t="s">
        <v>439</v>
      </c>
      <c r="J331" s="125">
        <v>250</v>
      </c>
    </row>
    <row r="332" spans="1:10" s="2" customFormat="1" x14ac:dyDescent="0.25">
      <c r="A332" s="97" t="s">
        <v>1160</v>
      </c>
      <c r="B332" s="86" t="s">
        <v>442</v>
      </c>
      <c r="C332" s="86" t="s">
        <v>35</v>
      </c>
      <c r="D332" s="98" t="s">
        <v>39</v>
      </c>
      <c r="E332" s="99"/>
      <c r="F332" s="86" t="s">
        <v>3</v>
      </c>
      <c r="G332" s="100" t="s">
        <v>543</v>
      </c>
      <c r="H332" s="86" t="s">
        <v>439</v>
      </c>
      <c r="I332" s="101"/>
      <c r="J332" s="125">
        <v>250</v>
      </c>
    </row>
    <row r="333" spans="1:10" x14ac:dyDescent="0.25">
      <c r="A333" s="97" t="s">
        <v>1160</v>
      </c>
      <c r="B333" s="86" t="s">
        <v>442</v>
      </c>
      <c r="C333" s="86" t="s">
        <v>35</v>
      </c>
      <c r="D333" s="98" t="s">
        <v>36</v>
      </c>
      <c r="F333" s="86" t="s">
        <v>3</v>
      </c>
      <c r="G333" s="100" t="s">
        <v>542</v>
      </c>
      <c r="H333" s="86" t="s">
        <v>439</v>
      </c>
      <c r="J333" s="125">
        <v>250</v>
      </c>
    </row>
    <row r="334" spans="1:10" x14ac:dyDescent="0.25">
      <c r="A334" s="97" t="s">
        <v>1160</v>
      </c>
      <c r="B334" s="86" t="s">
        <v>442</v>
      </c>
      <c r="C334" s="86" t="s">
        <v>35</v>
      </c>
      <c r="D334" s="98" t="s">
        <v>37</v>
      </c>
      <c r="F334" s="86" t="s">
        <v>3</v>
      </c>
      <c r="G334" s="100" t="s">
        <v>543</v>
      </c>
      <c r="H334" s="86" t="s">
        <v>439</v>
      </c>
      <c r="J334" s="125">
        <v>250</v>
      </c>
    </row>
    <row r="335" spans="1:10" x14ac:dyDescent="0.25">
      <c r="A335" s="97" t="s">
        <v>1160</v>
      </c>
      <c r="B335" s="86" t="s">
        <v>442</v>
      </c>
      <c r="C335" s="86" t="s">
        <v>35</v>
      </c>
      <c r="D335" s="98" t="s">
        <v>40</v>
      </c>
      <c r="F335" s="86" t="s">
        <v>3</v>
      </c>
      <c r="G335" s="100" t="s">
        <v>532</v>
      </c>
      <c r="H335" s="86" t="s">
        <v>439</v>
      </c>
      <c r="J335" s="125">
        <v>250</v>
      </c>
    </row>
    <row r="336" spans="1:10" x14ac:dyDescent="0.25">
      <c r="A336" s="97" t="s">
        <v>1160</v>
      </c>
      <c r="B336" s="86" t="s">
        <v>442</v>
      </c>
      <c r="C336" s="86" t="s">
        <v>35</v>
      </c>
      <c r="D336" s="98" t="s">
        <v>41</v>
      </c>
      <c r="F336" s="86" t="s">
        <v>3</v>
      </c>
      <c r="G336" s="100" t="s">
        <v>528</v>
      </c>
      <c r="H336" s="86" t="s">
        <v>439</v>
      </c>
      <c r="J336" s="125">
        <v>250</v>
      </c>
    </row>
    <row r="337" spans="1:13" x14ac:dyDescent="0.25">
      <c r="A337" s="97" t="s">
        <v>1160</v>
      </c>
      <c r="B337" s="86" t="s">
        <v>442</v>
      </c>
      <c r="C337" s="86" t="s">
        <v>35</v>
      </c>
      <c r="D337" s="98" t="s">
        <v>42</v>
      </c>
      <c r="F337" s="86" t="s">
        <v>3</v>
      </c>
      <c r="G337" s="100" t="s">
        <v>532</v>
      </c>
      <c r="H337" s="86" t="s">
        <v>439</v>
      </c>
      <c r="J337" s="125">
        <v>250</v>
      </c>
    </row>
    <row r="338" spans="1:13" x14ac:dyDescent="0.25">
      <c r="A338" s="97" t="s">
        <v>1160</v>
      </c>
      <c r="B338" s="86" t="s">
        <v>442</v>
      </c>
      <c r="C338" s="86" t="s">
        <v>35</v>
      </c>
      <c r="D338" s="98" t="s">
        <v>43</v>
      </c>
      <c r="F338" s="86" t="s">
        <v>3</v>
      </c>
      <c r="G338" s="100" t="s">
        <v>528</v>
      </c>
      <c r="H338" s="86" t="s">
        <v>439</v>
      </c>
      <c r="J338" s="125">
        <v>250</v>
      </c>
    </row>
    <row r="339" spans="1:13" ht="31" x14ac:dyDescent="0.25">
      <c r="A339" s="97" t="s">
        <v>1160</v>
      </c>
      <c r="B339" s="86" t="s">
        <v>441</v>
      </c>
      <c r="C339" s="86" t="s">
        <v>8</v>
      </c>
      <c r="D339" s="98" t="s">
        <v>601</v>
      </c>
      <c r="F339" s="86" t="s">
        <v>3</v>
      </c>
      <c r="G339" s="100" t="s">
        <v>520</v>
      </c>
      <c r="H339" s="86" t="s">
        <v>439</v>
      </c>
      <c r="J339" s="125">
        <v>750</v>
      </c>
    </row>
    <row r="340" spans="1:13" ht="31" x14ac:dyDescent="0.25">
      <c r="A340" s="97" t="s">
        <v>1160</v>
      </c>
      <c r="B340" s="86" t="s">
        <v>441</v>
      </c>
      <c r="C340" s="86" t="s">
        <v>8</v>
      </c>
      <c r="D340" s="98" t="s">
        <v>955</v>
      </c>
      <c r="F340" s="86" t="s">
        <v>3</v>
      </c>
      <c r="G340" s="100" t="s">
        <v>495</v>
      </c>
      <c r="H340" s="86" t="s">
        <v>439</v>
      </c>
      <c r="I340" s="101">
        <v>44441</v>
      </c>
      <c r="J340" s="125">
        <v>750</v>
      </c>
    </row>
    <row r="341" spans="1:13" ht="31" x14ac:dyDescent="0.25">
      <c r="A341" s="97" t="s">
        <v>1160</v>
      </c>
      <c r="B341" s="86" t="s">
        <v>441</v>
      </c>
      <c r="C341" s="86" t="s">
        <v>8</v>
      </c>
      <c r="D341" s="98" t="s">
        <v>956</v>
      </c>
      <c r="F341" s="86" t="s">
        <v>3</v>
      </c>
      <c r="G341" s="100" t="s">
        <v>903</v>
      </c>
      <c r="H341" s="86" t="s">
        <v>439</v>
      </c>
      <c r="I341" s="101">
        <v>44441</v>
      </c>
      <c r="J341" s="125">
        <v>750</v>
      </c>
    </row>
    <row r="342" spans="1:13" ht="31" x14ac:dyDescent="0.25">
      <c r="A342" s="97" t="s">
        <v>1160</v>
      </c>
      <c r="B342" s="86" t="s">
        <v>441</v>
      </c>
      <c r="C342" s="86" t="s">
        <v>8</v>
      </c>
      <c r="D342" s="98" t="s">
        <v>957</v>
      </c>
      <c r="F342" s="86" t="s">
        <v>3</v>
      </c>
      <c r="G342" s="100" t="s">
        <v>677</v>
      </c>
      <c r="H342" s="86" t="s">
        <v>439</v>
      </c>
      <c r="I342" s="101">
        <v>44441</v>
      </c>
      <c r="J342" s="125">
        <v>750</v>
      </c>
    </row>
    <row r="343" spans="1:13" ht="31" x14ac:dyDescent="0.25">
      <c r="A343" s="97" t="s">
        <v>1160</v>
      </c>
      <c r="B343" s="86" t="s">
        <v>441</v>
      </c>
      <c r="C343" s="86" t="s">
        <v>8</v>
      </c>
      <c r="D343" s="98" t="s">
        <v>958</v>
      </c>
      <c r="F343" s="86" t="s">
        <v>3</v>
      </c>
      <c r="G343" s="100" t="s">
        <v>502</v>
      </c>
      <c r="H343" s="86" t="s">
        <v>439</v>
      </c>
      <c r="I343" s="101">
        <v>44441</v>
      </c>
      <c r="J343" s="125">
        <v>750</v>
      </c>
    </row>
    <row r="344" spans="1:13" ht="31" x14ac:dyDescent="0.25">
      <c r="A344" s="97" t="s">
        <v>1160</v>
      </c>
      <c r="B344" s="86" t="s">
        <v>441</v>
      </c>
      <c r="C344" s="86" t="s">
        <v>8</v>
      </c>
      <c r="D344" s="98" t="s">
        <v>959</v>
      </c>
      <c r="F344" s="86" t="s">
        <v>3</v>
      </c>
      <c r="G344" s="100" t="s">
        <v>544</v>
      </c>
      <c r="H344" s="86" t="s">
        <v>439</v>
      </c>
      <c r="I344" s="101">
        <v>44441</v>
      </c>
      <c r="J344" s="125">
        <v>750</v>
      </c>
    </row>
    <row r="345" spans="1:13" ht="31" x14ac:dyDescent="0.25">
      <c r="A345" s="97" t="s">
        <v>1160</v>
      </c>
      <c r="B345" s="86" t="s">
        <v>441</v>
      </c>
      <c r="C345" s="86" t="s">
        <v>8</v>
      </c>
      <c r="D345" s="98" t="s">
        <v>960</v>
      </c>
      <c r="F345" s="86" t="s">
        <v>3</v>
      </c>
      <c r="G345" s="100" t="s">
        <v>842</v>
      </c>
      <c r="H345" s="86" t="s">
        <v>439</v>
      </c>
      <c r="I345" s="101">
        <v>44441</v>
      </c>
      <c r="J345" s="125">
        <v>750</v>
      </c>
    </row>
    <row r="346" spans="1:13" ht="31" x14ac:dyDescent="0.25">
      <c r="A346" s="97" t="s">
        <v>1160</v>
      </c>
      <c r="B346" s="86" t="s">
        <v>441</v>
      </c>
      <c r="C346" s="86" t="s">
        <v>8</v>
      </c>
      <c r="D346" s="98" t="s">
        <v>961</v>
      </c>
      <c r="F346" s="86" t="s">
        <v>3</v>
      </c>
      <c r="G346" s="100" t="s">
        <v>510</v>
      </c>
      <c r="H346" s="86" t="s">
        <v>439</v>
      </c>
      <c r="I346" s="101">
        <v>44441</v>
      </c>
      <c r="J346" s="125">
        <v>750</v>
      </c>
    </row>
    <row r="347" spans="1:13" ht="31" x14ac:dyDescent="0.25">
      <c r="A347" s="97" t="s">
        <v>1160</v>
      </c>
      <c r="B347" s="86" t="s">
        <v>441</v>
      </c>
      <c r="C347" s="3" t="s">
        <v>8</v>
      </c>
      <c r="D347" s="4" t="s">
        <v>962</v>
      </c>
      <c r="E347" s="4"/>
      <c r="F347" s="3" t="s">
        <v>3</v>
      </c>
      <c r="G347" s="86" t="s">
        <v>963</v>
      </c>
      <c r="H347" s="86" t="s">
        <v>439</v>
      </c>
      <c r="I347" s="121">
        <v>44441</v>
      </c>
      <c r="J347" s="125">
        <v>750</v>
      </c>
      <c r="K347" s="2"/>
      <c r="L347" s="2"/>
      <c r="M347" s="2"/>
    </row>
    <row r="348" spans="1:13" ht="31" x14ac:dyDescent="0.25">
      <c r="A348" s="97" t="s">
        <v>1160</v>
      </c>
      <c r="B348" s="86" t="s">
        <v>441</v>
      </c>
      <c r="C348" s="3" t="s">
        <v>8</v>
      </c>
      <c r="D348" s="4" t="s">
        <v>964</v>
      </c>
      <c r="E348" s="4"/>
      <c r="F348" s="3" t="s">
        <v>3</v>
      </c>
      <c r="G348" s="86" t="s">
        <v>533</v>
      </c>
      <c r="H348" s="86" t="s">
        <v>439</v>
      </c>
      <c r="I348" s="121">
        <v>44441</v>
      </c>
      <c r="J348" s="125">
        <v>750</v>
      </c>
    </row>
    <row r="349" spans="1:13" ht="31" x14ac:dyDescent="0.25">
      <c r="A349" s="97" t="s">
        <v>1160</v>
      </c>
      <c r="B349" s="86" t="s">
        <v>441</v>
      </c>
      <c r="C349" s="3" t="s">
        <v>8</v>
      </c>
      <c r="D349" s="4" t="s">
        <v>965</v>
      </c>
      <c r="E349" s="4"/>
      <c r="F349" s="3" t="s">
        <v>3</v>
      </c>
      <c r="G349" s="86" t="s">
        <v>881</v>
      </c>
      <c r="H349" s="86" t="s">
        <v>439</v>
      </c>
      <c r="I349" s="121">
        <v>44441</v>
      </c>
      <c r="J349" s="125">
        <v>750</v>
      </c>
    </row>
    <row r="350" spans="1:13" ht="31" x14ac:dyDescent="0.25">
      <c r="A350" s="97" t="s">
        <v>1160</v>
      </c>
      <c r="B350" s="86" t="s">
        <v>441</v>
      </c>
      <c r="C350" s="3" t="s">
        <v>8</v>
      </c>
      <c r="D350" s="4" t="s">
        <v>966</v>
      </c>
      <c r="E350" s="4"/>
      <c r="F350" s="3" t="s">
        <v>3</v>
      </c>
      <c r="G350" s="86" t="s">
        <v>533</v>
      </c>
      <c r="H350" s="86" t="s">
        <v>439</v>
      </c>
      <c r="I350" s="121">
        <v>44441</v>
      </c>
      <c r="J350" s="125">
        <v>750</v>
      </c>
    </row>
    <row r="351" spans="1:13" ht="31" x14ac:dyDescent="0.25">
      <c r="A351" s="97" t="s">
        <v>1160</v>
      </c>
      <c r="B351" s="86" t="s">
        <v>441</v>
      </c>
      <c r="C351" s="3" t="s">
        <v>264</v>
      </c>
      <c r="D351" s="4" t="s">
        <v>602</v>
      </c>
      <c r="E351" s="4" t="s">
        <v>603</v>
      </c>
      <c r="F351" s="3" t="s">
        <v>3</v>
      </c>
      <c r="G351" s="86" t="s">
        <v>521</v>
      </c>
      <c r="H351" s="86" t="s">
        <v>439</v>
      </c>
      <c r="I351" s="121">
        <v>44000</v>
      </c>
      <c r="J351" s="125">
        <v>750</v>
      </c>
    </row>
    <row r="352" spans="1:13" ht="31" x14ac:dyDescent="0.25">
      <c r="A352" s="97" t="s">
        <v>1160</v>
      </c>
      <c r="B352" s="86" t="s">
        <v>441</v>
      </c>
      <c r="C352" s="3" t="s">
        <v>10</v>
      </c>
      <c r="D352" s="4" t="s">
        <v>1125</v>
      </c>
      <c r="E352" s="4"/>
      <c r="F352" s="3" t="s">
        <v>3</v>
      </c>
      <c r="G352" s="86" t="s">
        <v>511</v>
      </c>
      <c r="H352" s="86" t="s">
        <v>439</v>
      </c>
      <c r="I352" s="121">
        <v>44552</v>
      </c>
      <c r="J352" s="125">
        <v>750</v>
      </c>
    </row>
    <row r="353" spans="1:10" ht="31" x14ac:dyDescent="0.25">
      <c r="A353" s="97" t="s">
        <v>1160</v>
      </c>
      <c r="B353" s="86" t="s">
        <v>441</v>
      </c>
      <c r="C353" s="3" t="s">
        <v>10</v>
      </c>
      <c r="D353" s="4" t="s">
        <v>1126</v>
      </c>
      <c r="E353" s="4"/>
      <c r="F353" s="3" t="s">
        <v>3</v>
      </c>
      <c r="G353" s="86" t="s">
        <v>1127</v>
      </c>
      <c r="H353" s="86" t="s">
        <v>439</v>
      </c>
      <c r="I353" s="121">
        <v>44552</v>
      </c>
      <c r="J353" s="125">
        <v>750</v>
      </c>
    </row>
    <row r="354" spans="1:10" ht="31" x14ac:dyDescent="0.25">
      <c r="A354" s="97" t="s">
        <v>1160</v>
      </c>
      <c r="B354" s="86" t="s">
        <v>441</v>
      </c>
      <c r="C354" s="86" t="s">
        <v>10</v>
      </c>
      <c r="D354" s="108" t="s">
        <v>201</v>
      </c>
      <c r="F354" s="86" t="s">
        <v>3</v>
      </c>
      <c r="G354" s="100" t="s">
        <v>108</v>
      </c>
      <c r="H354" s="86" t="s">
        <v>439</v>
      </c>
      <c r="I354" s="105">
        <v>43207</v>
      </c>
      <c r="J354" s="125">
        <v>750</v>
      </c>
    </row>
    <row r="355" spans="1:10" x14ac:dyDescent="0.25">
      <c r="A355" s="97" t="s">
        <v>1160</v>
      </c>
      <c r="B355" s="86" t="s">
        <v>440</v>
      </c>
      <c r="C355" s="3" t="s">
        <v>8</v>
      </c>
      <c r="D355" s="4" t="s">
        <v>967</v>
      </c>
      <c r="E355" s="4"/>
      <c r="F355" s="3" t="s">
        <v>4</v>
      </c>
      <c r="G355" s="86" t="s">
        <v>968</v>
      </c>
      <c r="H355" s="86" t="s">
        <v>439</v>
      </c>
      <c r="I355" s="105">
        <v>44441</v>
      </c>
      <c r="J355" s="125">
        <v>75</v>
      </c>
    </row>
    <row r="356" spans="1:10" x14ac:dyDescent="0.25">
      <c r="A356" s="97" t="s">
        <v>1160</v>
      </c>
      <c r="B356" s="86" t="s">
        <v>440</v>
      </c>
      <c r="C356" s="86" t="s">
        <v>8</v>
      </c>
      <c r="D356" s="98" t="s">
        <v>969</v>
      </c>
      <c r="F356" s="86" t="s">
        <v>4</v>
      </c>
      <c r="G356" s="100" t="s">
        <v>787</v>
      </c>
      <c r="H356" s="86" t="s">
        <v>439</v>
      </c>
      <c r="I356" s="101">
        <v>44441</v>
      </c>
      <c r="J356" s="125">
        <v>75</v>
      </c>
    </row>
    <row r="357" spans="1:10" x14ac:dyDescent="0.25">
      <c r="A357" s="97" t="s">
        <v>1160</v>
      </c>
      <c r="B357" s="86" t="s">
        <v>440</v>
      </c>
      <c r="C357" s="86" t="s">
        <v>8</v>
      </c>
      <c r="D357" s="98" t="s">
        <v>970</v>
      </c>
      <c r="F357" s="86" t="s">
        <v>3</v>
      </c>
      <c r="G357" s="100" t="s">
        <v>971</v>
      </c>
      <c r="H357" s="86" t="s">
        <v>439</v>
      </c>
      <c r="I357" s="101">
        <v>44441</v>
      </c>
      <c r="J357" s="125">
        <v>75</v>
      </c>
    </row>
    <row r="358" spans="1:10" x14ac:dyDescent="0.25">
      <c r="A358" s="97" t="s">
        <v>1160</v>
      </c>
      <c r="B358" s="86" t="s">
        <v>440</v>
      </c>
      <c r="C358" s="86" t="s">
        <v>8</v>
      </c>
      <c r="D358" s="98" t="s">
        <v>972</v>
      </c>
      <c r="F358" s="86" t="s">
        <v>4</v>
      </c>
      <c r="G358" s="100" t="s">
        <v>973</v>
      </c>
      <c r="H358" s="86" t="s">
        <v>439</v>
      </c>
      <c r="I358" s="101">
        <v>44441</v>
      </c>
      <c r="J358" s="125">
        <v>75</v>
      </c>
    </row>
    <row r="359" spans="1:10" x14ac:dyDescent="0.25">
      <c r="A359" s="97" t="s">
        <v>1160</v>
      </c>
      <c r="B359" s="86" t="s">
        <v>440</v>
      </c>
      <c r="C359" s="86" t="s">
        <v>8</v>
      </c>
      <c r="D359" s="98" t="s">
        <v>974</v>
      </c>
      <c r="F359" s="86" t="s">
        <v>4</v>
      </c>
      <c r="G359" s="100" t="s">
        <v>860</v>
      </c>
      <c r="H359" s="86" t="s">
        <v>439</v>
      </c>
      <c r="I359" s="101">
        <v>44441</v>
      </c>
      <c r="J359" s="125">
        <v>75</v>
      </c>
    </row>
    <row r="360" spans="1:10" x14ac:dyDescent="0.25">
      <c r="A360" s="97" t="s">
        <v>1160</v>
      </c>
      <c r="B360" s="86" t="s">
        <v>440</v>
      </c>
      <c r="C360" s="86" t="s">
        <v>8</v>
      </c>
      <c r="D360" s="98" t="s">
        <v>975</v>
      </c>
      <c r="F360" s="86" t="s">
        <v>3</v>
      </c>
      <c r="G360" s="100" t="s">
        <v>928</v>
      </c>
      <c r="H360" s="86" t="s">
        <v>439</v>
      </c>
      <c r="I360" s="101">
        <v>44441</v>
      </c>
      <c r="J360" s="125">
        <v>75</v>
      </c>
    </row>
    <row r="361" spans="1:10" x14ac:dyDescent="0.25">
      <c r="A361" s="97" t="s">
        <v>1160</v>
      </c>
      <c r="B361" s="86" t="s">
        <v>440</v>
      </c>
      <c r="C361" s="86" t="s">
        <v>8</v>
      </c>
      <c r="D361" s="99" t="s">
        <v>976</v>
      </c>
      <c r="F361" s="86" t="s">
        <v>4</v>
      </c>
      <c r="G361" s="86" t="s">
        <v>936</v>
      </c>
      <c r="H361" s="86" t="s">
        <v>439</v>
      </c>
      <c r="I361" s="105">
        <v>44441</v>
      </c>
      <c r="J361" s="125">
        <v>75</v>
      </c>
    </row>
    <row r="362" spans="1:10" x14ac:dyDescent="0.25">
      <c r="A362" s="97" t="s">
        <v>1160</v>
      </c>
      <c r="B362" s="86" t="s">
        <v>440</v>
      </c>
      <c r="C362" s="86" t="s">
        <v>8</v>
      </c>
      <c r="D362" s="98" t="s">
        <v>977</v>
      </c>
      <c r="F362" s="86" t="s">
        <v>3</v>
      </c>
      <c r="G362" s="100" t="s">
        <v>618</v>
      </c>
      <c r="H362" s="86" t="s">
        <v>439</v>
      </c>
      <c r="I362" s="101">
        <v>44441</v>
      </c>
      <c r="J362" s="125">
        <v>75</v>
      </c>
    </row>
    <row r="363" spans="1:10" x14ac:dyDescent="0.25">
      <c r="A363" s="97" t="s">
        <v>1160</v>
      </c>
      <c r="B363" s="86" t="s">
        <v>440</v>
      </c>
      <c r="C363" s="86" t="s">
        <v>8</v>
      </c>
      <c r="D363" s="99" t="s">
        <v>978</v>
      </c>
      <c r="F363" s="86" t="s">
        <v>4</v>
      </c>
      <c r="G363" s="86" t="s">
        <v>510</v>
      </c>
      <c r="H363" s="86" t="s">
        <v>439</v>
      </c>
      <c r="I363" s="105">
        <v>44441</v>
      </c>
      <c r="J363" s="125">
        <v>75</v>
      </c>
    </row>
    <row r="364" spans="1:10" x14ac:dyDescent="0.25">
      <c r="A364" s="97" t="s">
        <v>1160</v>
      </c>
      <c r="B364" s="86" t="s">
        <v>440</v>
      </c>
      <c r="C364" s="86" t="s">
        <v>8</v>
      </c>
      <c r="D364" s="99" t="s">
        <v>979</v>
      </c>
      <c r="F364" s="86" t="s">
        <v>4</v>
      </c>
      <c r="G364" s="86" t="s">
        <v>504</v>
      </c>
      <c r="H364" s="86" t="s">
        <v>439</v>
      </c>
      <c r="I364" s="105">
        <v>44441</v>
      </c>
      <c r="J364" s="125">
        <v>75</v>
      </c>
    </row>
    <row r="365" spans="1:10" x14ac:dyDescent="0.25">
      <c r="A365" s="97" t="s">
        <v>1160</v>
      </c>
      <c r="B365" s="86" t="s">
        <v>440</v>
      </c>
      <c r="C365" s="3" t="s">
        <v>8</v>
      </c>
      <c r="D365" s="4" t="s">
        <v>980</v>
      </c>
      <c r="E365" s="4"/>
      <c r="F365" s="3" t="s">
        <v>4</v>
      </c>
      <c r="G365" s="9" t="s">
        <v>893</v>
      </c>
      <c r="H365" s="86" t="s">
        <v>439</v>
      </c>
      <c r="I365" s="105">
        <v>44441</v>
      </c>
      <c r="J365" s="125">
        <v>75</v>
      </c>
    </row>
    <row r="366" spans="1:10" x14ac:dyDescent="0.25">
      <c r="A366" s="97" t="s">
        <v>1160</v>
      </c>
      <c r="B366" s="86" t="s">
        <v>440</v>
      </c>
      <c r="C366" s="3" t="s">
        <v>8</v>
      </c>
      <c r="D366" s="4" t="s">
        <v>981</v>
      </c>
      <c r="E366" s="4"/>
      <c r="F366" s="3" t="s">
        <v>3</v>
      </c>
      <c r="G366" s="9" t="s">
        <v>635</v>
      </c>
      <c r="H366" s="86" t="s">
        <v>439</v>
      </c>
      <c r="I366" s="105">
        <v>44441</v>
      </c>
      <c r="J366" s="125">
        <v>75</v>
      </c>
    </row>
    <row r="367" spans="1:10" x14ac:dyDescent="0.25">
      <c r="A367" s="97" t="s">
        <v>1160</v>
      </c>
      <c r="B367" s="86" t="s">
        <v>440</v>
      </c>
      <c r="C367" s="3" t="s">
        <v>8</v>
      </c>
      <c r="D367" s="4" t="s">
        <v>982</v>
      </c>
      <c r="E367" s="4"/>
      <c r="F367" s="3" t="s">
        <v>4</v>
      </c>
      <c r="G367" s="9" t="s">
        <v>514</v>
      </c>
      <c r="H367" s="86" t="s">
        <v>439</v>
      </c>
      <c r="I367" s="105">
        <v>44441</v>
      </c>
      <c r="J367" s="125">
        <v>75</v>
      </c>
    </row>
    <row r="368" spans="1:10" x14ac:dyDescent="0.25">
      <c r="A368" s="97" t="s">
        <v>1160</v>
      </c>
      <c r="B368" s="86" t="s">
        <v>440</v>
      </c>
      <c r="C368" s="3" t="s">
        <v>8</v>
      </c>
      <c r="D368" s="4" t="s">
        <v>983</v>
      </c>
      <c r="E368" s="4"/>
      <c r="F368" s="3" t="s">
        <v>3</v>
      </c>
      <c r="G368" s="9" t="s">
        <v>618</v>
      </c>
      <c r="H368" s="86" t="s">
        <v>439</v>
      </c>
      <c r="I368" s="105">
        <v>44441</v>
      </c>
      <c r="J368" s="125">
        <v>75</v>
      </c>
    </row>
    <row r="369" spans="1:10" x14ac:dyDescent="0.25">
      <c r="A369" s="97" t="s">
        <v>1160</v>
      </c>
      <c r="B369" s="86" t="s">
        <v>440</v>
      </c>
      <c r="C369" s="3" t="s">
        <v>8</v>
      </c>
      <c r="D369" s="4" t="s">
        <v>984</v>
      </c>
      <c r="E369" s="4"/>
      <c r="F369" s="3" t="s">
        <v>4</v>
      </c>
      <c r="G369" s="9" t="s">
        <v>985</v>
      </c>
      <c r="H369" s="86" t="s">
        <v>439</v>
      </c>
      <c r="I369" s="105">
        <v>44441</v>
      </c>
      <c r="J369" s="125">
        <v>75</v>
      </c>
    </row>
    <row r="370" spans="1:10" x14ac:dyDescent="0.25">
      <c r="A370" s="97" t="s">
        <v>1160</v>
      </c>
      <c r="B370" s="86" t="s">
        <v>440</v>
      </c>
      <c r="C370" s="3" t="s">
        <v>8</v>
      </c>
      <c r="D370" s="4" t="s">
        <v>986</v>
      </c>
      <c r="E370" s="4"/>
      <c r="F370" s="3" t="s">
        <v>4</v>
      </c>
      <c r="G370" s="9" t="s">
        <v>858</v>
      </c>
      <c r="H370" s="86" t="s">
        <v>439</v>
      </c>
      <c r="I370" s="105">
        <v>44441</v>
      </c>
      <c r="J370" s="125">
        <v>75</v>
      </c>
    </row>
    <row r="371" spans="1:10" x14ac:dyDescent="0.25">
      <c r="A371" s="97" t="s">
        <v>1160</v>
      </c>
      <c r="B371" s="86" t="s">
        <v>440</v>
      </c>
      <c r="C371" s="3" t="s">
        <v>8</v>
      </c>
      <c r="D371" s="4" t="s">
        <v>987</v>
      </c>
      <c r="E371" s="4"/>
      <c r="F371" s="3" t="s">
        <v>4</v>
      </c>
      <c r="G371" s="123" t="s">
        <v>503</v>
      </c>
      <c r="H371" s="86" t="s">
        <v>439</v>
      </c>
      <c r="I371" s="121">
        <v>44441</v>
      </c>
      <c r="J371" s="125">
        <v>75</v>
      </c>
    </row>
    <row r="372" spans="1:10" x14ac:dyDescent="0.25">
      <c r="A372" s="97" t="s">
        <v>1160</v>
      </c>
      <c r="B372" s="86" t="s">
        <v>440</v>
      </c>
      <c r="C372" s="3" t="s">
        <v>8</v>
      </c>
      <c r="D372" s="4" t="s">
        <v>988</v>
      </c>
      <c r="E372" s="4"/>
      <c r="F372" s="3" t="s">
        <v>4</v>
      </c>
      <c r="G372" s="123" t="s">
        <v>716</v>
      </c>
      <c r="H372" s="86" t="s">
        <v>439</v>
      </c>
      <c r="I372" s="121">
        <v>44441</v>
      </c>
      <c r="J372" s="125">
        <v>75</v>
      </c>
    </row>
    <row r="373" spans="1:10" x14ac:dyDescent="0.25">
      <c r="A373" s="97" t="s">
        <v>1160</v>
      </c>
      <c r="B373" s="86" t="s">
        <v>440</v>
      </c>
      <c r="C373" s="3" t="s">
        <v>8</v>
      </c>
      <c r="D373" s="4" t="s">
        <v>989</v>
      </c>
      <c r="E373" s="4"/>
      <c r="F373" s="3" t="s">
        <v>3</v>
      </c>
      <c r="G373" s="123" t="s">
        <v>963</v>
      </c>
      <c r="H373" s="86" t="s">
        <v>439</v>
      </c>
      <c r="I373" s="121">
        <v>44441</v>
      </c>
      <c r="J373" s="125">
        <v>75</v>
      </c>
    </row>
    <row r="374" spans="1:10" x14ac:dyDescent="0.25">
      <c r="A374" s="97" t="s">
        <v>1160</v>
      </c>
      <c r="B374" s="86" t="s">
        <v>440</v>
      </c>
      <c r="C374" s="3" t="s">
        <v>8</v>
      </c>
      <c r="D374" s="4" t="s">
        <v>990</v>
      </c>
      <c r="E374" s="4"/>
      <c r="F374" s="3" t="s">
        <v>4</v>
      </c>
      <c r="G374" s="9" t="s">
        <v>538</v>
      </c>
      <c r="H374" s="86" t="s">
        <v>439</v>
      </c>
      <c r="I374" s="105">
        <v>44441</v>
      </c>
      <c r="J374" s="125">
        <v>75</v>
      </c>
    </row>
    <row r="375" spans="1:10" x14ac:dyDescent="0.25">
      <c r="A375" s="97" t="s">
        <v>1160</v>
      </c>
      <c r="B375" s="86" t="s">
        <v>440</v>
      </c>
      <c r="C375" s="3" t="s">
        <v>8</v>
      </c>
      <c r="D375" s="4" t="s">
        <v>991</v>
      </c>
      <c r="E375" s="4"/>
      <c r="F375" s="3" t="s">
        <v>3</v>
      </c>
      <c r="G375" s="9" t="s">
        <v>851</v>
      </c>
      <c r="H375" s="86" t="s">
        <v>439</v>
      </c>
      <c r="I375" s="105">
        <v>44441</v>
      </c>
      <c r="J375" s="125">
        <v>75</v>
      </c>
    </row>
    <row r="376" spans="1:10" x14ac:dyDescent="0.25">
      <c r="A376" s="97" t="s">
        <v>1160</v>
      </c>
      <c r="B376" s="86" t="s">
        <v>440</v>
      </c>
      <c r="C376" s="3" t="s">
        <v>8</v>
      </c>
      <c r="D376" s="4" t="s">
        <v>992</v>
      </c>
      <c r="E376" s="4"/>
      <c r="F376" s="3" t="s">
        <v>4</v>
      </c>
      <c r="G376" s="9" t="s">
        <v>666</v>
      </c>
      <c r="H376" s="86" t="s">
        <v>439</v>
      </c>
      <c r="I376" s="105">
        <v>44441</v>
      </c>
      <c r="J376" s="125">
        <v>75</v>
      </c>
    </row>
    <row r="377" spans="1:10" x14ac:dyDescent="0.25">
      <c r="A377" s="97" t="s">
        <v>1160</v>
      </c>
      <c r="B377" s="86" t="s">
        <v>440</v>
      </c>
      <c r="C377" s="3" t="s">
        <v>8</v>
      </c>
      <c r="D377" s="4" t="s">
        <v>993</v>
      </c>
      <c r="E377" s="4"/>
      <c r="F377" s="3" t="s">
        <v>3</v>
      </c>
      <c r="G377" s="9" t="s">
        <v>994</v>
      </c>
      <c r="H377" s="86" t="s">
        <v>439</v>
      </c>
      <c r="I377" s="105">
        <v>44441</v>
      </c>
      <c r="J377" s="125">
        <v>75</v>
      </c>
    </row>
    <row r="378" spans="1:10" x14ac:dyDescent="0.25">
      <c r="A378" s="97" t="s">
        <v>1160</v>
      </c>
      <c r="B378" s="86" t="s">
        <v>440</v>
      </c>
      <c r="C378" s="3" t="s">
        <v>8</v>
      </c>
      <c r="D378" s="4" t="s">
        <v>995</v>
      </c>
      <c r="E378" s="4"/>
      <c r="F378" s="3" t="s">
        <v>3</v>
      </c>
      <c r="G378" s="9" t="s">
        <v>971</v>
      </c>
      <c r="H378" s="86" t="s">
        <v>439</v>
      </c>
      <c r="I378" s="105">
        <v>44441</v>
      </c>
      <c r="J378" s="125">
        <v>75</v>
      </c>
    </row>
    <row r="379" spans="1:10" x14ac:dyDescent="0.25">
      <c r="A379" s="97" t="s">
        <v>1160</v>
      </c>
      <c r="B379" s="86" t="s">
        <v>440</v>
      </c>
      <c r="C379" s="3" t="s">
        <v>8</v>
      </c>
      <c r="D379" s="4" t="s">
        <v>996</v>
      </c>
      <c r="E379" s="4"/>
      <c r="F379" s="3" t="s">
        <v>3</v>
      </c>
      <c r="G379" s="9" t="s">
        <v>815</v>
      </c>
      <c r="H379" s="86" t="s">
        <v>439</v>
      </c>
      <c r="I379" s="105">
        <v>44441</v>
      </c>
      <c r="J379" s="125">
        <v>75</v>
      </c>
    </row>
    <row r="380" spans="1:10" x14ac:dyDescent="0.25">
      <c r="A380" s="97" t="s">
        <v>1160</v>
      </c>
      <c r="B380" s="86" t="s">
        <v>440</v>
      </c>
      <c r="C380" s="3" t="s">
        <v>8</v>
      </c>
      <c r="D380" s="4" t="s">
        <v>997</v>
      </c>
      <c r="E380" s="4"/>
      <c r="F380" s="3" t="s">
        <v>3</v>
      </c>
      <c r="G380" s="9" t="s">
        <v>851</v>
      </c>
      <c r="H380" s="86" t="s">
        <v>439</v>
      </c>
      <c r="I380" s="105">
        <v>44441</v>
      </c>
      <c r="J380" s="125">
        <v>75</v>
      </c>
    </row>
    <row r="381" spans="1:10" x14ac:dyDescent="0.25">
      <c r="A381" s="97" t="s">
        <v>1160</v>
      </c>
      <c r="B381" s="86" t="s">
        <v>440</v>
      </c>
      <c r="C381" s="3" t="s">
        <v>8</v>
      </c>
      <c r="D381" s="4" t="s">
        <v>998</v>
      </c>
      <c r="E381" s="4"/>
      <c r="F381" s="3" t="s">
        <v>4</v>
      </c>
      <c r="G381" s="9" t="s">
        <v>532</v>
      </c>
      <c r="H381" s="86" t="s">
        <v>439</v>
      </c>
      <c r="I381" s="105">
        <v>44441</v>
      </c>
      <c r="J381" s="125">
        <v>75</v>
      </c>
    </row>
    <row r="382" spans="1:10" x14ac:dyDescent="0.25">
      <c r="A382" s="97" t="s">
        <v>1160</v>
      </c>
      <c r="B382" s="86" t="s">
        <v>440</v>
      </c>
      <c r="C382" s="3" t="s">
        <v>8</v>
      </c>
      <c r="D382" s="4" t="s">
        <v>999</v>
      </c>
      <c r="E382" s="4"/>
      <c r="F382" s="3" t="s">
        <v>4</v>
      </c>
      <c r="G382" s="9" t="s">
        <v>520</v>
      </c>
      <c r="H382" s="86" t="s">
        <v>439</v>
      </c>
      <c r="I382" s="105">
        <v>44441</v>
      </c>
      <c r="J382" s="125">
        <v>75</v>
      </c>
    </row>
    <row r="383" spans="1:10" x14ac:dyDescent="0.25">
      <c r="A383" s="97" t="s">
        <v>1160</v>
      </c>
      <c r="B383" s="86" t="s">
        <v>440</v>
      </c>
      <c r="C383" s="3" t="s">
        <v>8</v>
      </c>
      <c r="D383" s="4" t="s">
        <v>1000</v>
      </c>
      <c r="E383" s="4"/>
      <c r="F383" s="3" t="s">
        <v>3</v>
      </c>
      <c r="G383" s="9" t="s">
        <v>747</v>
      </c>
      <c r="H383" s="86" t="s">
        <v>439</v>
      </c>
      <c r="I383" s="105">
        <v>44441</v>
      </c>
      <c r="J383" s="125">
        <v>75</v>
      </c>
    </row>
    <row r="384" spans="1:10" x14ac:dyDescent="0.25">
      <c r="A384" s="97" t="s">
        <v>1160</v>
      </c>
      <c r="B384" s="86" t="s">
        <v>440</v>
      </c>
      <c r="C384" s="3" t="s">
        <v>1205</v>
      </c>
      <c r="D384" s="4" t="s">
        <v>1233</v>
      </c>
      <c r="E384" s="4"/>
      <c r="F384" s="3" t="s">
        <v>4</v>
      </c>
      <c r="G384" s="123" t="s">
        <v>879</v>
      </c>
      <c r="H384" s="86" t="s">
        <v>439</v>
      </c>
      <c r="I384" s="121">
        <v>44629</v>
      </c>
      <c r="J384" s="125">
        <v>75</v>
      </c>
    </row>
    <row r="385" spans="1:10" x14ac:dyDescent="0.25">
      <c r="A385" s="97" t="s">
        <v>1160</v>
      </c>
      <c r="B385" s="86" t="s">
        <v>440</v>
      </c>
      <c r="C385" s="3" t="s">
        <v>1205</v>
      </c>
      <c r="D385" s="4" t="s">
        <v>1234</v>
      </c>
      <c r="E385" s="4"/>
      <c r="F385" s="3" t="s">
        <v>3</v>
      </c>
      <c r="G385" s="123" t="s">
        <v>813</v>
      </c>
      <c r="H385" s="86" t="s">
        <v>439</v>
      </c>
      <c r="I385" s="121">
        <v>44629</v>
      </c>
      <c r="J385" s="125">
        <v>75</v>
      </c>
    </row>
    <row r="386" spans="1:10" x14ac:dyDescent="0.25">
      <c r="A386" s="97" t="s">
        <v>1160</v>
      </c>
      <c r="B386" s="86" t="s">
        <v>440</v>
      </c>
      <c r="C386" s="3" t="s">
        <v>1205</v>
      </c>
      <c r="D386" s="4" t="s">
        <v>1235</v>
      </c>
      <c r="E386" s="4"/>
      <c r="F386" s="3" t="s">
        <v>3</v>
      </c>
      <c r="G386" s="123" t="s">
        <v>510</v>
      </c>
      <c r="H386" s="86" t="s">
        <v>439</v>
      </c>
      <c r="I386" s="121">
        <v>44629</v>
      </c>
      <c r="J386" s="125">
        <v>75</v>
      </c>
    </row>
    <row r="387" spans="1:10" x14ac:dyDescent="0.25">
      <c r="A387" s="97" t="s">
        <v>1160</v>
      </c>
      <c r="B387" s="86" t="s">
        <v>440</v>
      </c>
      <c r="C387" s="3" t="s">
        <v>10</v>
      </c>
      <c r="D387" s="4" t="s">
        <v>1119</v>
      </c>
      <c r="E387" s="4" t="s">
        <v>518</v>
      </c>
      <c r="F387" s="3" t="s">
        <v>4</v>
      </c>
      <c r="G387" s="9" t="s">
        <v>108</v>
      </c>
      <c r="H387" s="86" t="s">
        <v>439</v>
      </c>
      <c r="I387" s="105">
        <v>44260</v>
      </c>
      <c r="J387" s="125">
        <v>75</v>
      </c>
    </row>
    <row r="388" spans="1:10" x14ac:dyDescent="0.25">
      <c r="A388" s="97" t="s">
        <v>1160</v>
      </c>
      <c r="B388" s="86" t="s">
        <v>440</v>
      </c>
      <c r="C388" s="3" t="s">
        <v>10</v>
      </c>
      <c r="D388" s="4" t="s">
        <v>1120</v>
      </c>
      <c r="E388" s="4" t="s">
        <v>591</v>
      </c>
      <c r="F388" s="3" t="s">
        <v>4</v>
      </c>
      <c r="G388" s="9" t="s">
        <v>108</v>
      </c>
      <c r="H388" s="86" t="s">
        <v>439</v>
      </c>
      <c r="I388" s="105">
        <v>44260</v>
      </c>
      <c r="J388" s="125">
        <v>75</v>
      </c>
    </row>
    <row r="389" spans="1:10" x14ac:dyDescent="0.25">
      <c r="A389" s="97" t="s">
        <v>1160</v>
      </c>
      <c r="B389" s="86" t="s">
        <v>440</v>
      </c>
      <c r="C389" s="3" t="s">
        <v>10</v>
      </c>
      <c r="D389" s="4" t="s">
        <v>1121</v>
      </c>
      <c r="E389" s="4" t="s">
        <v>592</v>
      </c>
      <c r="F389" s="3" t="s">
        <v>4</v>
      </c>
      <c r="G389" s="9" t="s">
        <v>108</v>
      </c>
      <c r="H389" s="86" t="s">
        <v>439</v>
      </c>
      <c r="I389" s="105">
        <v>44260</v>
      </c>
      <c r="J389" s="125">
        <v>75</v>
      </c>
    </row>
    <row r="390" spans="1:10" x14ac:dyDescent="0.25">
      <c r="A390" s="97" t="s">
        <v>1160</v>
      </c>
      <c r="B390" s="86" t="s">
        <v>440</v>
      </c>
      <c r="C390" s="3" t="s">
        <v>10</v>
      </c>
      <c r="D390" s="4" t="s">
        <v>1122</v>
      </c>
      <c r="E390" s="4" t="s">
        <v>593</v>
      </c>
      <c r="F390" s="3" t="s">
        <v>3</v>
      </c>
      <c r="G390" s="9" t="s">
        <v>108</v>
      </c>
      <c r="H390" s="86" t="s">
        <v>439</v>
      </c>
      <c r="I390" s="105">
        <v>44260</v>
      </c>
      <c r="J390" s="125">
        <v>75</v>
      </c>
    </row>
    <row r="391" spans="1:10" x14ac:dyDescent="0.25">
      <c r="A391" s="97" t="s">
        <v>1160</v>
      </c>
      <c r="B391" s="86" t="s">
        <v>440</v>
      </c>
      <c r="C391" s="3" t="s">
        <v>10</v>
      </c>
      <c r="D391" s="4" t="s">
        <v>1123</v>
      </c>
      <c r="E391" s="4" t="s">
        <v>594</v>
      </c>
      <c r="F391" s="3" t="s">
        <v>3</v>
      </c>
      <c r="G391" s="9" t="s">
        <v>108</v>
      </c>
      <c r="H391" s="86" t="s">
        <v>439</v>
      </c>
      <c r="I391" s="105">
        <v>44260</v>
      </c>
      <c r="J391" s="125">
        <v>75</v>
      </c>
    </row>
    <row r="392" spans="1:10" x14ac:dyDescent="0.25">
      <c r="A392" s="97" t="s">
        <v>1160</v>
      </c>
      <c r="B392" s="86" t="s">
        <v>440</v>
      </c>
      <c r="C392" s="3" t="s">
        <v>10</v>
      </c>
      <c r="D392" s="4" t="s">
        <v>595</v>
      </c>
      <c r="E392" s="4"/>
      <c r="F392" s="3" t="s">
        <v>3</v>
      </c>
      <c r="G392" s="9" t="s">
        <v>108</v>
      </c>
      <c r="H392" s="86" t="s">
        <v>439</v>
      </c>
      <c r="I392" s="105">
        <v>44404</v>
      </c>
      <c r="J392" s="125">
        <v>75</v>
      </c>
    </row>
    <row r="393" spans="1:10" x14ac:dyDescent="0.25">
      <c r="A393" s="97" t="s">
        <v>1160</v>
      </c>
      <c r="B393" s="86" t="s">
        <v>440</v>
      </c>
      <c r="C393" s="3" t="s">
        <v>10</v>
      </c>
      <c r="D393" s="4" t="s">
        <v>596</v>
      </c>
      <c r="E393" s="4"/>
      <c r="F393" s="3" t="s">
        <v>3</v>
      </c>
      <c r="G393" s="9" t="s">
        <v>108</v>
      </c>
      <c r="H393" s="86" t="s">
        <v>439</v>
      </c>
      <c r="I393" s="105">
        <v>44404</v>
      </c>
      <c r="J393" s="125">
        <v>75</v>
      </c>
    </row>
    <row r="394" spans="1:10" x14ac:dyDescent="0.25">
      <c r="A394" s="97" t="s">
        <v>1160</v>
      </c>
      <c r="B394" s="86" t="s">
        <v>422</v>
      </c>
      <c r="C394" s="3" t="s">
        <v>159</v>
      </c>
      <c r="D394" s="4" t="s">
        <v>160</v>
      </c>
      <c r="E394" s="4"/>
      <c r="F394" s="3" t="s">
        <v>5</v>
      </c>
      <c r="G394" s="9">
        <v>66.099999999999994</v>
      </c>
      <c r="H394" s="86" t="s">
        <v>439</v>
      </c>
      <c r="I394" s="105">
        <v>42795</v>
      </c>
      <c r="J394" s="125">
        <v>100</v>
      </c>
    </row>
    <row r="395" spans="1:10" x14ac:dyDescent="0.25">
      <c r="A395" s="97" t="s">
        <v>1160</v>
      </c>
      <c r="B395" s="86" t="s">
        <v>422</v>
      </c>
      <c r="C395" s="3" t="s">
        <v>247</v>
      </c>
      <c r="D395" s="4" t="s">
        <v>1093</v>
      </c>
      <c r="E395" s="4"/>
      <c r="F395" s="3" t="s">
        <v>3</v>
      </c>
      <c r="G395" s="9" t="s">
        <v>830</v>
      </c>
      <c r="H395" s="86" t="s">
        <v>439</v>
      </c>
      <c r="I395" s="105">
        <v>44482</v>
      </c>
      <c r="J395" s="125">
        <v>100</v>
      </c>
    </row>
    <row r="396" spans="1:10" ht="31" x14ac:dyDescent="0.25">
      <c r="A396" s="97" t="s">
        <v>1160</v>
      </c>
      <c r="B396" s="86" t="s">
        <v>421</v>
      </c>
      <c r="C396" s="3" t="s">
        <v>8</v>
      </c>
      <c r="D396" s="4" t="s">
        <v>1001</v>
      </c>
      <c r="E396" s="4"/>
      <c r="F396" s="3" t="s">
        <v>3</v>
      </c>
      <c r="G396" s="9" t="s">
        <v>533</v>
      </c>
      <c r="H396" s="86" t="s">
        <v>439</v>
      </c>
      <c r="I396" s="105">
        <v>44441</v>
      </c>
      <c r="J396" s="125">
        <v>1000</v>
      </c>
    </row>
    <row r="397" spans="1:10" ht="31" x14ac:dyDescent="0.25">
      <c r="A397" s="97" t="s">
        <v>1160</v>
      </c>
      <c r="B397" s="86" t="s">
        <v>421</v>
      </c>
      <c r="C397" s="3" t="s">
        <v>8</v>
      </c>
      <c r="D397" s="4" t="s">
        <v>1002</v>
      </c>
      <c r="E397" s="4"/>
      <c r="F397" s="3" t="s">
        <v>3</v>
      </c>
      <c r="G397" s="9" t="s">
        <v>618</v>
      </c>
      <c r="H397" s="86" t="s">
        <v>439</v>
      </c>
      <c r="I397" s="105">
        <v>44441</v>
      </c>
      <c r="J397" s="125">
        <v>1000</v>
      </c>
    </row>
    <row r="398" spans="1:10" ht="31" x14ac:dyDescent="0.25">
      <c r="A398" s="97" t="s">
        <v>1160</v>
      </c>
      <c r="B398" s="3" t="s">
        <v>421</v>
      </c>
      <c r="C398" s="3" t="s">
        <v>8</v>
      </c>
      <c r="D398" s="4" t="s">
        <v>1003</v>
      </c>
      <c r="E398" s="4"/>
      <c r="F398" s="3" t="s">
        <v>3</v>
      </c>
      <c r="G398" s="86" t="s">
        <v>618</v>
      </c>
      <c r="H398" s="86" t="s">
        <v>439</v>
      </c>
      <c r="I398" s="121">
        <v>44441</v>
      </c>
      <c r="J398" s="125">
        <v>1000</v>
      </c>
    </row>
    <row r="399" spans="1:10" ht="31" x14ac:dyDescent="0.25">
      <c r="A399" s="97" t="s">
        <v>1160</v>
      </c>
      <c r="B399" s="3" t="s">
        <v>421</v>
      </c>
      <c r="C399" s="3" t="s">
        <v>8</v>
      </c>
      <c r="D399" s="4" t="s">
        <v>1004</v>
      </c>
      <c r="E399" s="4"/>
      <c r="F399" s="3" t="s">
        <v>3</v>
      </c>
      <c r="G399" s="86" t="s">
        <v>618</v>
      </c>
      <c r="H399" s="86" t="s">
        <v>439</v>
      </c>
      <c r="I399" s="121">
        <v>44441</v>
      </c>
      <c r="J399" s="125">
        <v>1000</v>
      </c>
    </row>
    <row r="400" spans="1:10" ht="31" x14ac:dyDescent="0.25">
      <c r="A400" s="97" t="s">
        <v>1160</v>
      </c>
      <c r="B400" s="3" t="s">
        <v>421</v>
      </c>
      <c r="C400" s="3" t="s">
        <v>8</v>
      </c>
      <c r="D400" s="4" t="s">
        <v>1005</v>
      </c>
      <c r="E400" s="4"/>
      <c r="F400" s="3" t="s">
        <v>3</v>
      </c>
      <c r="G400" s="86" t="s">
        <v>618</v>
      </c>
      <c r="H400" s="86" t="s">
        <v>439</v>
      </c>
      <c r="I400" s="121">
        <v>44441</v>
      </c>
      <c r="J400" s="125">
        <v>1000</v>
      </c>
    </row>
    <row r="401" spans="1:10" ht="31" x14ac:dyDescent="0.25">
      <c r="A401" s="97" t="s">
        <v>1160</v>
      </c>
      <c r="B401" s="3" t="s">
        <v>421</v>
      </c>
      <c r="C401" s="3" t="s">
        <v>8</v>
      </c>
      <c r="D401" s="4" t="s">
        <v>604</v>
      </c>
      <c r="E401" s="4"/>
      <c r="F401" s="3" t="s">
        <v>3</v>
      </c>
      <c r="G401" s="86" t="s">
        <v>522</v>
      </c>
      <c r="H401" s="86" t="s">
        <v>439</v>
      </c>
      <c r="I401" s="121"/>
      <c r="J401" s="125">
        <v>1000</v>
      </c>
    </row>
    <row r="402" spans="1:10" ht="31" x14ac:dyDescent="0.25">
      <c r="A402" s="97" t="s">
        <v>1160</v>
      </c>
      <c r="B402" s="86" t="s">
        <v>421</v>
      </c>
      <c r="C402" s="86" t="s">
        <v>8</v>
      </c>
      <c r="D402" s="99" t="s">
        <v>1006</v>
      </c>
      <c r="F402" s="86" t="s">
        <v>3</v>
      </c>
      <c r="G402" s="100" t="s">
        <v>618</v>
      </c>
      <c r="H402" s="86" t="s">
        <v>439</v>
      </c>
      <c r="I402" s="105">
        <v>44441</v>
      </c>
      <c r="J402" s="125">
        <v>1000</v>
      </c>
    </row>
    <row r="403" spans="1:10" ht="31" x14ac:dyDescent="0.25">
      <c r="A403" s="97" t="s">
        <v>1160</v>
      </c>
      <c r="B403" s="86" t="s">
        <v>421</v>
      </c>
      <c r="C403" s="86" t="s">
        <v>16</v>
      </c>
      <c r="D403" s="99" t="s">
        <v>17</v>
      </c>
      <c r="F403" s="86" t="s">
        <v>3</v>
      </c>
      <c r="G403" s="100" t="s">
        <v>523</v>
      </c>
      <c r="H403" s="86" t="s">
        <v>439</v>
      </c>
      <c r="I403" s="105"/>
      <c r="J403" s="125">
        <v>1000</v>
      </c>
    </row>
    <row r="404" spans="1:10" ht="31" x14ac:dyDescent="0.25">
      <c r="A404" s="97" t="s">
        <v>1160</v>
      </c>
      <c r="B404" s="86" t="s">
        <v>421</v>
      </c>
      <c r="C404" s="86" t="s">
        <v>16</v>
      </c>
      <c r="D404" s="4" t="s">
        <v>18</v>
      </c>
      <c r="E404" s="4"/>
      <c r="F404" s="86" t="s">
        <v>3</v>
      </c>
      <c r="G404" s="100" t="s">
        <v>524</v>
      </c>
      <c r="H404" s="86" t="s">
        <v>439</v>
      </c>
      <c r="I404" s="105"/>
      <c r="J404" s="125">
        <v>1000</v>
      </c>
    </row>
    <row r="405" spans="1:10" x14ac:dyDescent="0.25">
      <c r="A405" s="97" t="s">
        <v>1160</v>
      </c>
      <c r="B405" s="86" t="s">
        <v>449</v>
      </c>
      <c r="C405" s="86" t="s">
        <v>304</v>
      </c>
      <c r="D405" s="4" t="s">
        <v>305</v>
      </c>
      <c r="E405" s="4"/>
      <c r="F405" s="86" t="s">
        <v>279</v>
      </c>
      <c r="G405" s="100">
        <v>1.31</v>
      </c>
      <c r="H405" s="86" t="s">
        <v>439</v>
      </c>
      <c r="I405" s="105">
        <v>43831</v>
      </c>
      <c r="J405" s="125">
        <v>60</v>
      </c>
    </row>
    <row r="406" spans="1:10" x14ac:dyDescent="0.25">
      <c r="A406" s="97" t="s">
        <v>1160</v>
      </c>
      <c r="B406" s="86" t="s">
        <v>449</v>
      </c>
      <c r="C406" s="86" t="s">
        <v>304</v>
      </c>
      <c r="D406" s="4" t="s">
        <v>306</v>
      </c>
      <c r="E406" s="4"/>
      <c r="F406" s="86" t="s">
        <v>279</v>
      </c>
      <c r="G406" s="100">
        <v>1.31</v>
      </c>
      <c r="H406" s="86" t="s">
        <v>439</v>
      </c>
      <c r="I406" s="105">
        <v>43831</v>
      </c>
      <c r="J406" s="125">
        <v>60</v>
      </c>
    </row>
    <row r="407" spans="1:10" x14ac:dyDescent="0.25">
      <c r="A407" s="97" t="s">
        <v>1160</v>
      </c>
      <c r="B407" s="86" t="s">
        <v>449</v>
      </c>
      <c r="C407" s="86" t="s">
        <v>293</v>
      </c>
      <c r="D407" s="99" t="s">
        <v>296</v>
      </c>
      <c r="F407" s="86" t="s">
        <v>279</v>
      </c>
      <c r="G407" s="100">
        <v>1.7030000000000001</v>
      </c>
      <c r="H407" s="86" t="s">
        <v>439</v>
      </c>
      <c r="I407" s="105">
        <v>43831</v>
      </c>
      <c r="J407" s="125">
        <v>60</v>
      </c>
    </row>
    <row r="408" spans="1:10" x14ac:dyDescent="0.25">
      <c r="A408" s="97" t="s">
        <v>1160</v>
      </c>
      <c r="B408" s="86" t="s">
        <v>449</v>
      </c>
      <c r="C408" s="3" t="s">
        <v>293</v>
      </c>
      <c r="D408" s="4" t="s">
        <v>297</v>
      </c>
      <c r="E408" s="4"/>
      <c r="F408" s="86" t="s">
        <v>279</v>
      </c>
      <c r="G408" s="100">
        <v>1.772</v>
      </c>
      <c r="H408" s="86" t="s">
        <v>439</v>
      </c>
      <c r="I408" s="105">
        <v>43831</v>
      </c>
      <c r="J408" s="125">
        <v>60</v>
      </c>
    </row>
    <row r="409" spans="1:10" x14ac:dyDescent="0.25">
      <c r="A409" s="97" t="s">
        <v>1160</v>
      </c>
      <c r="B409" s="86" t="s">
        <v>449</v>
      </c>
      <c r="C409" s="3" t="s">
        <v>293</v>
      </c>
      <c r="D409" s="4" t="s">
        <v>295</v>
      </c>
      <c r="E409" s="4"/>
      <c r="F409" s="86" t="s">
        <v>279</v>
      </c>
      <c r="G409" s="100">
        <v>0.77900000000000003</v>
      </c>
      <c r="H409" s="86" t="s">
        <v>439</v>
      </c>
      <c r="I409" s="105">
        <v>43831</v>
      </c>
      <c r="J409" s="125">
        <v>60</v>
      </c>
    </row>
    <row r="410" spans="1:10" x14ac:dyDescent="0.25">
      <c r="A410" s="97" t="s">
        <v>1160</v>
      </c>
      <c r="B410" s="86" t="s">
        <v>449</v>
      </c>
      <c r="C410" s="86" t="s">
        <v>293</v>
      </c>
      <c r="D410" s="99" t="s">
        <v>294</v>
      </c>
      <c r="F410" s="86" t="s">
        <v>279</v>
      </c>
      <c r="G410" s="100">
        <v>1.2370000000000001</v>
      </c>
      <c r="H410" s="86" t="s">
        <v>439</v>
      </c>
      <c r="I410" s="101">
        <v>43831</v>
      </c>
      <c r="J410" s="125">
        <v>60</v>
      </c>
    </row>
    <row r="411" spans="1:10" x14ac:dyDescent="0.25">
      <c r="A411" s="97" t="s">
        <v>1160</v>
      </c>
      <c r="B411" s="86" t="s">
        <v>449</v>
      </c>
      <c r="C411" s="86" t="s">
        <v>639</v>
      </c>
      <c r="D411" s="99" t="s">
        <v>640</v>
      </c>
      <c r="F411" s="86" t="s">
        <v>279</v>
      </c>
      <c r="G411" s="100">
        <v>0.68100000000000005</v>
      </c>
      <c r="H411" s="86" t="s">
        <v>439</v>
      </c>
      <c r="I411" s="101">
        <v>43831</v>
      </c>
      <c r="J411" s="125">
        <v>60</v>
      </c>
    </row>
    <row r="412" spans="1:10" x14ac:dyDescent="0.25">
      <c r="A412" s="97" t="s">
        <v>1160</v>
      </c>
      <c r="B412" s="86" t="s">
        <v>449</v>
      </c>
      <c r="C412" s="86" t="s">
        <v>639</v>
      </c>
      <c r="D412" s="99" t="s">
        <v>641</v>
      </c>
      <c r="F412" s="86" t="s">
        <v>279</v>
      </c>
      <c r="G412" s="100">
        <v>0.745</v>
      </c>
      <c r="H412" s="86" t="s">
        <v>439</v>
      </c>
      <c r="I412" s="105">
        <v>43831</v>
      </c>
      <c r="J412" s="125">
        <v>60</v>
      </c>
    </row>
    <row r="413" spans="1:10" x14ac:dyDescent="0.25">
      <c r="A413" s="97" t="s">
        <v>1160</v>
      </c>
      <c r="B413" s="86" t="s">
        <v>449</v>
      </c>
      <c r="C413" s="86" t="s">
        <v>639</v>
      </c>
      <c r="D413" s="99" t="s">
        <v>642</v>
      </c>
      <c r="F413" s="86" t="s">
        <v>279</v>
      </c>
      <c r="G413" s="100">
        <v>0.46100000000000002</v>
      </c>
      <c r="H413" s="86" t="s">
        <v>439</v>
      </c>
      <c r="I413" s="105">
        <v>43831</v>
      </c>
      <c r="J413" s="125">
        <v>60</v>
      </c>
    </row>
    <row r="414" spans="1:10" x14ac:dyDescent="0.25">
      <c r="A414" s="97" t="s">
        <v>1160</v>
      </c>
      <c r="B414" s="86" t="s">
        <v>449</v>
      </c>
      <c r="C414" s="86" t="s">
        <v>277</v>
      </c>
      <c r="D414" s="99" t="s">
        <v>282</v>
      </c>
      <c r="F414" s="86" t="s">
        <v>279</v>
      </c>
      <c r="G414" s="100">
        <v>0.49099999999999999</v>
      </c>
      <c r="H414" s="86" t="s">
        <v>439</v>
      </c>
      <c r="I414" s="105">
        <v>43831</v>
      </c>
      <c r="J414" s="125">
        <v>60</v>
      </c>
    </row>
    <row r="415" spans="1:10" x14ac:dyDescent="0.25">
      <c r="A415" s="97" t="s">
        <v>1160</v>
      </c>
      <c r="B415" s="86" t="s">
        <v>449</v>
      </c>
      <c r="C415" s="86" t="s">
        <v>277</v>
      </c>
      <c r="D415" s="99" t="s">
        <v>283</v>
      </c>
      <c r="E415" s="86"/>
      <c r="F415" s="86" t="s">
        <v>279</v>
      </c>
      <c r="G415" s="100">
        <v>0.49099999999999999</v>
      </c>
      <c r="H415" s="86" t="s">
        <v>439</v>
      </c>
      <c r="I415" s="105">
        <v>43831</v>
      </c>
      <c r="J415" s="125">
        <v>60</v>
      </c>
    </row>
    <row r="416" spans="1:10" x14ac:dyDescent="0.25">
      <c r="A416" s="97" t="s">
        <v>1160</v>
      </c>
      <c r="B416" s="86" t="s">
        <v>449</v>
      </c>
      <c r="C416" s="3" t="s">
        <v>277</v>
      </c>
      <c r="D416" s="4" t="s">
        <v>281</v>
      </c>
      <c r="E416" s="4"/>
      <c r="F416" s="3" t="s">
        <v>279</v>
      </c>
      <c r="G416" s="100">
        <v>0.151</v>
      </c>
      <c r="H416" s="86" t="s">
        <v>439</v>
      </c>
      <c r="I416" s="105">
        <v>43831</v>
      </c>
      <c r="J416" s="125">
        <v>60</v>
      </c>
    </row>
    <row r="417" spans="1:10" x14ac:dyDescent="0.25">
      <c r="A417" s="97" t="s">
        <v>1160</v>
      </c>
      <c r="B417" s="86" t="s">
        <v>449</v>
      </c>
      <c r="C417" s="3" t="s">
        <v>277</v>
      </c>
      <c r="D417" s="4" t="s">
        <v>280</v>
      </c>
      <c r="E417" s="4"/>
      <c r="F417" s="3" t="s">
        <v>279</v>
      </c>
      <c r="G417" s="100">
        <v>0.25</v>
      </c>
      <c r="H417" s="86" t="s">
        <v>439</v>
      </c>
      <c r="I417" s="105">
        <v>43831</v>
      </c>
      <c r="J417" s="125">
        <v>60</v>
      </c>
    </row>
    <row r="418" spans="1:10" x14ac:dyDescent="0.25">
      <c r="A418" s="97" t="s">
        <v>1160</v>
      </c>
      <c r="B418" s="97" t="s">
        <v>449</v>
      </c>
      <c r="C418" s="86" t="s">
        <v>277</v>
      </c>
      <c r="D418" s="99" t="s">
        <v>284</v>
      </c>
      <c r="E418" s="4"/>
      <c r="F418" s="86" t="s">
        <v>279</v>
      </c>
      <c r="G418" s="100">
        <v>0.17</v>
      </c>
      <c r="H418" s="86" t="s">
        <v>439</v>
      </c>
      <c r="I418" s="105">
        <v>43831</v>
      </c>
      <c r="J418" s="125">
        <v>60</v>
      </c>
    </row>
    <row r="419" spans="1:10" x14ac:dyDescent="0.25">
      <c r="A419" s="97" t="s">
        <v>1160</v>
      </c>
      <c r="B419" s="97" t="s">
        <v>449</v>
      </c>
      <c r="C419" s="86" t="s">
        <v>277</v>
      </c>
      <c r="D419" s="99" t="s">
        <v>278</v>
      </c>
      <c r="E419" s="4"/>
      <c r="F419" s="86" t="s">
        <v>279</v>
      </c>
      <c r="G419" s="100">
        <v>0.311</v>
      </c>
      <c r="H419" s="86" t="s">
        <v>439</v>
      </c>
      <c r="I419" s="105">
        <v>43831</v>
      </c>
      <c r="J419" s="125">
        <v>60</v>
      </c>
    </row>
    <row r="420" spans="1:10" x14ac:dyDescent="0.25">
      <c r="A420" s="97" t="s">
        <v>1160</v>
      </c>
      <c r="B420" s="97" t="s">
        <v>449</v>
      </c>
      <c r="C420" s="86" t="s">
        <v>307</v>
      </c>
      <c r="D420" s="99" t="s">
        <v>308</v>
      </c>
      <c r="E420" s="4"/>
      <c r="F420" s="86" t="s">
        <v>279</v>
      </c>
      <c r="G420" s="100">
        <v>1.31</v>
      </c>
      <c r="H420" s="86" t="s">
        <v>439</v>
      </c>
      <c r="I420" s="105">
        <v>43831</v>
      </c>
      <c r="J420" s="125">
        <v>60</v>
      </c>
    </row>
    <row r="421" spans="1:10" x14ac:dyDescent="0.25">
      <c r="A421" s="97" t="s">
        <v>1160</v>
      </c>
      <c r="B421" s="97" t="s">
        <v>449</v>
      </c>
      <c r="C421" s="3" t="s">
        <v>307</v>
      </c>
      <c r="D421" s="4" t="s">
        <v>309</v>
      </c>
      <c r="E421" s="4"/>
      <c r="F421" s="3" t="s">
        <v>279</v>
      </c>
      <c r="G421" s="100">
        <v>1.31</v>
      </c>
      <c r="H421" s="86" t="s">
        <v>439</v>
      </c>
      <c r="I421" s="105">
        <v>43831</v>
      </c>
      <c r="J421" s="125">
        <v>60</v>
      </c>
    </row>
    <row r="422" spans="1:10" x14ac:dyDescent="0.25">
      <c r="A422" s="97" t="s">
        <v>1160</v>
      </c>
      <c r="B422" s="97" t="s">
        <v>449</v>
      </c>
      <c r="C422" s="86" t="s">
        <v>301</v>
      </c>
      <c r="D422" s="99" t="s">
        <v>302</v>
      </c>
      <c r="F422" s="86" t="s">
        <v>279</v>
      </c>
      <c r="G422" s="100">
        <v>1.3</v>
      </c>
      <c r="H422" s="86" t="s">
        <v>439</v>
      </c>
      <c r="I422" s="105">
        <v>43831</v>
      </c>
      <c r="J422" s="125">
        <v>60</v>
      </c>
    </row>
    <row r="423" spans="1:10" x14ac:dyDescent="0.25">
      <c r="A423" s="97" t="s">
        <v>1160</v>
      </c>
      <c r="B423" s="97" t="s">
        <v>449</v>
      </c>
      <c r="C423" s="86" t="s">
        <v>301</v>
      </c>
      <c r="D423" s="99" t="s">
        <v>303</v>
      </c>
      <c r="F423" s="86" t="s">
        <v>279</v>
      </c>
      <c r="G423" s="100">
        <v>1.3</v>
      </c>
      <c r="H423" s="86" t="s">
        <v>439</v>
      </c>
      <c r="I423" s="105">
        <v>43831</v>
      </c>
      <c r="J423" s="125">
        <v>60</v>
      </c>
    </row>
    <row r="424" spans="1:10" ht="31" x14ac:dyDescent="0.25">
      <c r="A424" s="97" t="s">
        <v>1160</v>
      </c>
      <c r="B424" s="86" t="s">
        <v>449</v>
      </c>
      <c r="C424" s="86" t="s">
        <v>643</v>
      </c>
      <c r="D424" s="98" t="s">
        <v>646</v>
      </c>
      <c r="F424" s="86" t="s">
        <v>279</v>
      </c>
      <c r="G424" s="100">
        <v>0.61799999999999999</v>
      </c>
      <c r="H424" s="86" t="s">
        <v>439</v>
      </c>
      <c r="I424" s="101">
        <v>43831</v>
      </c>
      <c r="J424" s="125">
        <v>60</v>
      </c>
    </row>
    <row r="425" spans="1:10" ht="31" x14ac:dyDescent="0.25">
      <c r="A425" s="97" t="s">
        <v>1160</v>
      </c>
      <c r="B425" s="86" t="s">
        <v>449</v>
      </c>
      <c r="C425" s="86" t="s">
        <v>643</v>
      </c>
      <c r="D425" s="98" t="s">
        <v>645</v>
      </c>
      <c r="F425" s="86" t="s">
        <v>279</v>
      </c>
      <c r="G425" s="100">
        <v>1.177</v>
      </c>
      <c r="H425" s="86" t="s">
        <v>439</v>
      </c>
      <c r="I425" s="101">
        <v>43831</v>
      </c>
      <c r="J425" s="125">
        <v>60</v>
      </c>
    </row>
    <row r="426" spans="1:10" ht="31" x14ac:dyDescent="0.25">
      <c r="A426" s="97" t="s">
        <v>1160</v>
      </c>
      <c r="B426" s="86" t="s">
        <v>449</v>
      </c>
      <c r="C426" s="86" t="s">
        <v>643</v>
      </c>
      <c r="D426" s="98" t="s">
        <v>644</v>
      </c>
      <c r="F426" s="86" t="s">
        <v>279</v>
      </c>
      <c r="G426" s="100">
        <v>0.14799999999999999</v>
      </c>
      <c r="H426" s="86" t="s">
        <v>439</v>
      </c>
      <c r="I426" s="101">
        <v>43831</v>
      </c>
      <c r="J426" s="125">
        <v>60</v>
      </c>
    </row>
    <row r="427" spans="1:10" x14ac:dyDescent="0.25">
      <c r="A427" s="97" t="s">
        <v>1160</v>
      </c>
      <c r="B427" s="86" t="s">
        <v>449</v>
      </c>
      <c r="C427" s="86" t="s">
        <v>285</v>
      </c>
      <c r="D427" s="98" t="s">
        <v>286</v>
      </c>
      <c r="F427" s="86" t="s">
        <v>279</v>
      </c>
      <c r="G427" s="100">
        <v>0.95699999999999996</v>
      </c>
      <c r="H427" s="86" t="s">
        <v>439</v>
      </c>
      <c r="I427" s="101">
        <v>43831</v>
      </c>
      <c r="J427" s="125">
        <v>60</v>
      </c>
    </row>
    <row r="428" spans="1:10" x14ac:dyDescent="0.25">
      <c r="A428" s="97" t="s">
        <v>1160</v>
      </c>
      <c r="B428" s="86" t="s">
        <v>449</v>
      </c>
      <c r="C428" s="86" t="s">
        <v>285</v>
      </c>
      <c r="D428" s="98" t="s">
        <v>292</v>
      </c>
      <c r="F428" s="86" t="s">
        <v>279</v>
      </c>
      <c r="G428" s="100">
        <v>1.1559999999999999</v>
      </c>
      <c r="H428" s="86" t="s">
        <v>439</v>
      </c>
      <c r="I428" s="101">
        <v>43831</v>
      </c>
      <c r="J428" s="125">
        <v>60</v>
      </c>
    </row>
    <row r="429" spans="1:10" x14ac:dyDescent="0.25">
      <c r="A429" s="97" t="s">
        <v>1160</v>
      </c>
      <c r="B429" s="86" t="s">
        <v>449</v>
      </c>
      <c r="C429" s="86" t="s">
        <v>285</v>
      </c>
      <c r="D429" s="98" t="s">
        <v>287</v>
      </c>
      <c r="F429" s="86" t="s">
        <v>279</v>
      </c>
      <c r="G429" s="100">
        <v>0.96199999999999997</v>
      </c>
      <c r="H429" s="86" t="s">
        <v>439</v>
      </c>
      <c r="I429" s="101">
        <v>43831</v>
      </c>
      <c r="J429" s="125">
        <v>60</v>
      </c>
    </row>
    <row r="430" spans="1:10" x14ac:dyDescent="0.25">
      <c r="A430" s="97" t="s">
        <v>1160</v>
      </c>
      <c r="B430" s="86" t="s">
        <v>449</v>
      </c>
      <c r="C430" s="86" t="s">
        <v>285</v>
      </c>
      <c r="D430" s="98" t="s">
        <v>611</v>
      </c>
      <c r="F430" s="86" t="s">
        <v>279</v>
      </c>
      <c r="G430" s="100">
        <v>0.77</v>
      </c>
      <c r="H430" s="86" t="s">
        <v>439</v>
      </c>
      <c r="I430" s="101">
        <v>43831</v>
      </c>
      <c r="J430" s="125">
        <v>60</v>
      </c>
    </row>
    <row r="431" spans="1:10" x14ac:dyDescent="0.25">
      <c r="A431" s="97" t="s">
        <v>1160</v>
      </c>
      <c r="B431" s="86" t="s">
        <v>449</v>
      </c>
      <c r="C431" s="86" t="s">
        <v>285</v>
      </c>
      <c r="D431" s="98" t="s">
        <v>612</v>
      </c>
      <c r="F431" s="86" t="s">
        <v>279</v>
      </c>
      <c r="G431" s="100">
        <v>0.42</v>
      </c>
      <c r="H431" s="86" t="s">
        <v>439</v>
      </c>
      <c r="I431" s="101">
        <v>43831</v>
      </c>
      <c r="J431" s="125">
        <v>60</v>
      </c>
    </row>
    <row r="432" spans="1:10" x14ac:dyDescent="0.25">
      <c r="A432" s="97" t="s">
        <v>1160</v>
      </c>
      <c r="B432" s="86" t="s">
        <v>449</v>
      </c>
      <c r="C432" s="86" t="s">
        <v>288</v>
      </c>
      <c r="D432" s="98" t="s">
        <v>289</v>
      </c>
      <c r="F432" s="86" t="s">
        <v>279</v>
      </c>
      <c r="G432" s="100">
        <v>1.39</v>
      </c>
      <c r="H432" s="86" t="s">
        <v>439</v>
      </c>
      <c r="I432" s="101">
        <v>43831</v>
      </c>
      <c r="J432" s="125">
        <v>60</v>
      </c>
    </row>
    <row r="433" spans="1:10" x14ac:dyDescent="0.25">
      <c r="A433" s="97" t="s">
        <v>1160</v>
      </c>
      <c r="B433" s="86" t="s">
        <v>449</v>
      </c>
      <c r="C433" s="86" t="s">
        <v>288</v>
      </c>
      <c r="D433" s="98" t="s">
        <v>290</v>
      </c>
      <c r="F433" s="86" t="s">
        <v>279</v>
      </c>
      <c r="G433" s="100">
        <v>1.39</v>
      </c>
      <c r="H433" s="86" t="s">
        <v>439</v>
      </c>
      <c r="I433" s="101">
        <v>43831</v>
      </c>
      <c r="J433" s="125">
        <v>60</v>
      </c>
    </row>
    <row r="434" spans="1:10" x14ac:dyDescent="0.25">
      <c r="A434" s="97" t="s">
        <v>1160</v>
      </c>
      <c r="B434" s="86" t="s">
        <v>449</v>
      </c>
      <c r="C434" s="86" t="s">
        <v>288</v>
      </c>
      <c r="D434" s="98" t="s">
        <v>291</v>
      </c>
      <c r="F434" s="86" t="s">
        <v>279</v>
      </c>
      <c r="G434" s="100">
        <v>0.77</v>
      </c>
      <c r="H434" s="86" t="s">
        <v>439</v>
      </c>
      <c r="I434" s="101">
        <v>43831</v>
      </c>
      <c r="J434" s="125">
        <v>60</v>
      </c>
    </row>
    <row r="435" spans="1:10" x14ac:dyDescent="0.25">
      <c r="A435" s="97" t="s">
        <v>1160</v>
      </c>
      <c r="B435" s="86" t="s">
        <v>449</v>
      </c>
      <c r="C435" s="86" t="s">
        <v>288</v>
      </c>
      <c r="D435" s="98" t="s">
        <v>298</v>
      </c>
      <c r="F435" s="86" t="s">
        <v>279</v>
      </c>
      <c r="G435" s="100">
        <v>1.55</v>
      </c>
      <c r="H435" s="86" t="s">
        <v>439</v>
      </c>
      <c r="I435" s="101">
        <v>43831</v>
      </c>
      <c r="J435" s="125">
        <v>60</v>
      </c>
    </row>
    <row r="436" spans="1:10" x14ac:dyDescent="0.25">
      <c r="A436" s="97" t="s">
        <v>1160</v>
      </c>
      <c r="B436" s="86" t="s">
        <v>449</v>
      </c>
      <c r="C436" s="86" t="s">
        <v>288</v>
      </c>
      <c r="D436" s="98" t="s">
        <v>299</v>
      </c>
      <c r="F436" s="86" t="s">
        <v>279</v>
      </c>
      <c r="G436" s="100">
        <v>1.55</v>
      </c>
      <c r="H436" s="86" t="s">
        <v>439</v>
      </c>
      <c r="I436" s="101">
        <v>43831</v>
      </c>
      <c r="J436" s="125">
        <v>60</v>
      </c>
    </row>
    <row r="437" spans="1:10" x14ac:dyDescent="0.25">
      <c r="A437" s="97" t="s">
        <v>1160</v>
      </c>
      <c r="B437" s="86" t="s">
        <v>449</v>
      </c>
      <c r="C437" s="86" t="s">
        <v>288</v>
      </c>
      <c r="D437" s="98" t="s">
        <v>300</v>
      </c>
      <c r="F437" s="86" t="s">
        <v>279</v>
      </c>
      <c r="G437" s="100">
        <v>1.55</v>
      </c>
      <c r="H437" s="86" t="s">
        <v>439</v>
      </c>
      <c r="I437" s="101">
        <v>43831</v>
      </c>
      <c r="J437" s="125">
        <v>60</v>
      </c>
    </row>
    <row r="438" spans="1:10" x14ac:dyDescent="0.25">
      <c r="A438" s="97" t="s">
        <v>1160</v>
      </c>
      <c r="B438" s="86" t="s">
        <v>2</v>
      </c>
      <c r="C438" s="86" t="s">
        <v>1129</v>
      </c>
      <c r="D438" s="98" t="s">
        <v>1130</v>
      </c>
      <c r="F438" s="86" t="s">
        <v>57</v>
      </c>
      <c r="G438" s="100" t="s">
        <v>1131</v>
      </c>
      <c r="H438" s="86" t="s">
        <v>439</v>
      </c>
      <c r="J438" s="125">
        <v>40</v>
      </c>
    </row>
    <row r="439" spans="1:10" x14ac:dyDescent="0.25">
      <c r="A439" s="97" t="s">
        <v>1160</v>
      </c>
      <c r="B439" s="86" t="s">
        <v>2</v>
      </c>
      <c r="C439" s="86" t="s">
        <v>1309</v>
      </c>
      <c r="D439" s="98" t="s">
        <v>156</v>
      </c>
      <c r="F439" s="86" t="s">
        <v>4</v>
      </c>
      <c r="G439" s="100" t="s">
        <v>1132</v>
      </c>
      <c r="H439" s="86" t="s">
        <v>439</v>
      </c>
      <c r="J439" s="125">
        <v>40</v>
      </c>
    </row>
    <row r="440" spans="1:10" x14ac:dyDescent="0.25">
      <c r="A440" s="97" t="s">
        <v>1160</v>
      </c>
      <c r="B440" s="86" t="s">
        <v>2</v>
      </c>
      <c r="C440" s="86" t="s">
        <v>1309</v>
      </c>
      <c r="D440" s="98" t="s">
        <v>157</v>
      </c>
      <c r="F440" s="86" t="s">
        <v>4</v>
      </c>
      <c r="G440" s="100" t="s">
        <v>1132</v>
      </c>
      <c r="H440" s="86" t="s">
        <v>439</v>
      </c>
      <c r="J440" s="125">
        <v>40</v>
      </c>
    </row>
    <row r="441" spans="1:10" x14ac:dyDescent="0.25">
      <c r="A441" s="97" t="s">
        <v>1160</v>
      </c>
      <c r="B441" s="86" t="s">
        <v>2</v>
      </c>
      <c r="C441" s="86" t="s">
        <v>1309</v>
      </c>
      <c r="D441" s="98" t="s">
        <v>158</v>
      </c>
      <c r="F441" s="86" t="s">
        <v>4</v>
      </c>
      <c r="G441" s="100" t="s">
        <v>1133</v>
      </c>
      <c r="H441" s="86" t="s">
        <v>439</v>
      </c>
      <c r="J441" s="125">
        <v>40</v>
      </c>
    </row>
    <row r="442" spans="1:10" x14ac:dyDescent="0.25">
      <c r="A442" s="97" t="s">
        <v>1160</v>
      </c>
      <c r="B442" s="86" t="s">
        <v>443</v>
      </c>
      <c r="C442" s="86" t="s">
        <v>55</v>
      </c>
      <c r="D442" s="98" t="s">
        <v>59</v>
      </c>
      <c r="F442" s="86" t="s">
        <v>57</v>
      </c>
      <c r="G442" s="100" t="s">
        <v>58</v>
      </c>
      <c r="H442" s="86" t="s">
        <v>439</v>
      </c>
      <c r="J442" s="125">
        <v>60</v>
      </c>
    </row>
    <row r="443" spans="1:10" x14ac:dyDescent="0.25">
      <c r="A443" s="97" t="s">
        <v>1160</v>
      </c>
      <c r="B443" s="86" t="s">
        <v>443</v>
      </c>
      <c r="C443" s="86" t="s">
        <v>55</v>
      </c>
      <c r="D443" s="98" t="s">
        <v>56</v>
      </c>
      <c r="F443" s="86" t="s">
        <v>57</v>
      </c>
      <c r="G443" s="100" t="s">
        <v>58</v>
      </c>
      <c r="H443" s="86" t="s">
        <v>439</v>
      </c>
      <c r="J443" s="125">
        <v>60</v>
      </c>
    </row>
    <row r="444" spans="1:10" x14ac:dyDescent="0.25">
      <c r="A444" s="97" t="s">
        <v>1160</v>
      </c>
      <c r="B444" s="86" t="s">
        <v>443</v>
      </c>
      <c r="C444" s="86" t="s">
        <v>206</v>
      </c>
      <c r="D444" s="98" t="s">
        <v>582</v>
      </c>
      <c r="E444" s="99" t="s">
        <v>583</v>
      </c>
      <c r="F444" s="86" t="s">
        <v>3</v>
      </c>
      <c r="G444" s="100" t="s">
        <v>63</v>
      </c>
      <c r="H444" s="86" t="s">
        <v>439</v>
      </c>
      <c r="I444" s="101">
        <v>44333</v>
      </c>
      <c r="J444" s="125">
        <v>60</v>
      </c>
    </row>
    <row r="445" spans="1:10" x14ac:dyDescent="0.25">
      <c r="A445" s="97" t="s">
        <v>1160</v>
      </c>
      <c r="B445" s="86" t="s">
        <v>443</v>
      </c>
      <c r="C445" s="86" t="s">
        <v>206</v>
      </c>
      <c r="D445" s="98" t="s">
        <v>580</v>
      </c>
      <c r="E445" s="99" t="s">
        <v>581</v>
      </c>
      <c r="F445" s="86" t="s">
        <v>3</v>
      </c>
      <c r="G445" s="100" t="s">
        <v>63</v>
      </c>
      <c r="H445" s="86" t="s">
        <v>439</v>
      </c>
      <c r="I445" s="101">
        <v>44333</v>
      </c>
      <c r="J445" s="125">
        <v>60</v>
      </c>
    </row>
    <row r="446" spans="1:10" x14ac:dyDescent="0.25">
      <c r="A446" s="97" t="s">
        <v>1160</v>
      </c>
      <c r="B446" s="86" t="s">
        <v>443</v>
      </c>
      <c r="C446" s="86" t="s">
        <v>206</v>
      </c>
      <c r="D446" s="98" t="s">
        <v>584</v>
      </c>
      <c r="E446" s="99" t="s">
        <v>585</v>
      </c>
      <c r="F446" s="86" t="s">
        <v>3</v>
      </c>
      <c r="G446" s="100" t="s">
        <v>63</v>
      </c>
      <c r="H446" s="86" t="s">
        <v>439</v>
      </c>
      <c r="I446" s="101">
        <v>44333</v>
      </c>
      <c r="J446" s="125">
        <v>60</v>
      </c>
    </row>
    <row r="447" spans="1:10" x14ac:dyDescent="0.25">
      <c r="A447" s="97" t="s">
        <v>1160</v>
      </c>
      <c r="B447" s="86" t="s">
        <v>443</v>
      </c>
      <c r="C447" s="86" t="s">
        <v>60</v>
      </c>
      <c r="D447" s="98" t="s">
        <v>61</v>
      </c>
      <c r="E447" s="99" t="s">
        <v>62</v>
      </c>
      <c r="F447" s="86" t="s">
        <v>3</v>
      </c>
      <c r="G447" s="100" t="s">
        <v>63</v>
      </c>
      <c r="H447" s="86" t="s">
        <v>439</v>
      </c>
      <c r="I447" s="101">
        <v>43039</v>
      </c>
      <c r="J447" s="125">
        <v>60</v>
      </c>
    </row>
    <row r="448" spans="1:10" x14ac:dyDescent="0.25">
      <c r="A448" s="97" t="s">
        <v>1160</v>
      </c>
      <c r="B448" s="86" t="s">
        <v>443</v>
      </c>
      <c r="C448" s="86" t="s">
        <v>78</v>
      </c>
      <c r="D448" s="98" t="s">
        <v>202</v>
      </c>
      <c r="E448" s="99" t="s">
        <v>203</v>
      </c>
      <c r="F448" s="86" t="s">
        <v>3</v>
      </c>
      <c r="G448" s="100" t="s">
        <v>63</v>
      </c>
      <c r="H448" s="86" t="s">
        <v>439</v>
      </c>
      <c r="I448" s="101">
        <v>43216</v>
      </c>
      <c r="J448" s="125">
        <v>60</v>
      </c>
    </row>
    <row r="449" spans="1:10" x14ac:dyDescent="0.25">
      <c r="A449" s="97" t="s">
        <v>1160</v>
      </c>
      <c r="B449" s="86" t="s">
        <v>443</v>
      </c>
      <c r="C449" s="86" t="s">
        <v>78</v>
      </c>
      <c r="D449" s="98" t="s">
        <v>204</v>
      </c>
      <c r="E449" s="99" t="s">
        <v>205</v>
      </c>
      <c r="F449" s="86" t="s">
        <v>3</v>
      </c>
      <c r="G449" s="100" t="s">
        <v>63</v>
      </c>
      <c r="H449" s="86" t="s">
        <v>439</v>
      </c>
      <c r="I449" s="101">
        <v>43216</v>
      </c>
      <c r="J449" s="125">
        <v>60</v>
      </c>
    </row>
    <row r="450" spans="1:10" ht="31" x14ac:dyDescent="0.25">
      <c r="A450" s="97" t="s">
        <v>1160</v>
      </c>
      <c r="B450" s="86" t="s">
        <v>443</v>
      </c>
      <c r="C450" s="86" t="s">
        <v>64</v>
      </c>
      <c r="D450" s="98" t="s">
        <v>65</v>
      </c>
      <c r="E450" s="99" t="s">
        <v>66</v>
      </c>
      <c r="F450" s="86" t="s">
        <v>3</v>
      </c>
      <c r="G450" s="100" t="s">
        <v>58</v>
      </c>
      <c r="H450" s="86" t="s">
        <v>439</v>
      </c>
      <c r="I450" s="101" t="s">
        <v>260</v>
      </c>
      <c r="J450" s="125">
        <v>60</v>
      </c>
    </row>
    <row r="451" spans="1:10" x14ac:dyDescent="0.25">
      <c r="A451" s="97" t="s">
        <v>1160</v>
      </c>
      <c r="B451" s="86" t="s">
        <v>443</v>
      </c>
      <c r="C451" s="86" t="s">
        <v>67</v>
      </c>
      <c r="D451" s="98" t="s">
        <v>68</v>
      </c>
      <c r="E451" s="99" t="s">
        <v>69</v>
      </c>
      <c r="F451" s="86" t="s">
        <v>3</v>
      </c>
      <c r="G451" s="100" t="s">
        <v>63</v>
      </c>
      <c r="H451" s="86" t="s">
        <v>439</v>
      </c>
      <c r="J451" s="125">
        <v>60</v>
      </c>
    </row>
    <row r="452" spans="1:10" ht="31" x14ac:dyDescent="0.25">
      <c r="A452" s="97" t="s">
        <v>1160</v>
      </c>
      <c r="B452" s="86" t="s">
        <v>443</v>
      </c>
      <c r="C452" s="86" t="s">
        <v>70</v>
      </c>
      <c r="D452" s="98" t="s">
        <v>71</v>
      </c>
      <c r="E452" s="99" t="s">
        <v>218</v>
      </c>
      <c r="F452" s="86" t="s">
        <v>3</v>
      </c>
      <c r="G452" s="100" t="s">
        <v>63</v>
      </c>
      <c r="H452" s="86" t="s">
        <v>439</v>
      </c>
      <c r="I452" s="101">
        <v>42961</v>
      </c>
      <c r="J452" s="125">
        <v>60</v>
      </c>
    </row>
    <row r="453" spans="1:10" ht="31" x14ac:dyDescent="0.25">
      <c r="A453" s="97" t="s">
        <v>1160</v>
      </c>
      <c r="B453" s="86" t="s">
        <v>443</v>
      </c>
      <c r="C453" s="86" t="s">
        <v>70</v>
      </c>
      <c r="D453" s="98" t="s">
        <v>72</v>
      </c>
      <c r="E453" s="99" t="s">
        <v>219</v>
      </c>
      <c r="F453" s="86" t="s">
        <v>3</v>
      </c>
      <c r="G453" s="100" t="s">
        <v>63</v>
      </c>
      <c r="H453" s="86" t="s">
        <v>439</v>
      </c>
      <c r="I453" s="101">
        <v>42961</v>
      </c>
      <c r="J453" s="125">
        <v>60</v>
      </c>
    </row>
    <row r="454" spans="1:10" x14ac:dyDescent="0.25">
      <c r="A454" s="97" t="s">
        <v>1160</v>
      </c>
      <c r="B454" s="86" t="s">
        <v>443</v>
      </c>
      <c r="C454" s="86" t="s">
        <v>73</v>
      </c>
      <c r="D454" s="98" t="s">
        <v>606</v>
      </c>
      <c r="F454" s="86" t="s">
        <v>4</v>
      </c>
      <c r="G454" s="100" t="s">
        <v>58</v>
      </c>
      <c r="H454" s="86" t="s">
        <v>439</v>
      </c>
      <c r="I454" s="101">
        <v>44260</v>
      </c>
      <c r="J454" s="125">
        <v>60</v>
      </c>
    </row>
    <row r="455" spans="1:10" x14ac:dyDescent="0.25">
      <c r="A455" s="97" t="s">
        <v>1160</v>
      </c>
      <c r="B455" s="86" t="s">
        <v>443</v>
      </c>
      <c r="C455" s="86" t="s">
        <v>73</v>
      </c>
      <c r="D455" s="98" t="s">
        <v>1259</v>
      </c>
      <c r="F455" s="86" t="s">
        <v>3</v>
      </c>
      <c r="G455" s="100" t="s">
        <v>1260</v>
      </c>
      <c r="H455" s="86" t="s">
        <v>439</v>
      </c>
      <c r="I455" s="101">
        <v>44698</v>
      </c>
      <c r="J455" s="125">
        <v>60</v>
      </c>
    </row>
    <row r="456" spans="1:10" x14ac:dyDescent="0.25">
      <c r="A456" s="97" t="s">
        <v>1160</v>
      </c>
      <c r="B456" s="86" t="s">
        <v>443</v>
      </c>
      <c r="C456" s="86" t="s">
        <v>73</v>
      </c>
      <c r="D456" s="98" t="s">
        <v>1261</v>
      </c>
      <c r="F456" s="86" t="s">
        <v>3</v>
      </c>
      <c r="G456" s="100" t="s">
        <v>1262</v>
      </c>
      <c r="H456" s="86" t="s">
        <v>439</v>
      </c>
      <c r="I456" s="101">
        <v>44698</v>
      </c>
      <c r="J456" s="125">
        <v>60</v>
      </c>
    </row>
    <row r="457" spans="1:10" x14ac:dyDescent="0.25">
      <c r="A457" s="97" t="s">
        <v>1160</v>
      </c>
      <c r="B457" s="86" t="s">
        <v>443</v>
      </c>
      <c r="C457" s="86" t="s">
        <v>73</v>
      </c>
      <c r="D457" s="98" t="s">
        <v>1263</v>
      </c>
      <c r="F457" s="86" t="s">
        <v>3</v>
      </c>
      <c r="G457" s="100" t="s">
        <v>1264</v>
      </c>
      <c r="H457" s="86" t="s">
        <v>439</v>
      </c>
      <c r="I457" s="101">
        <v>44698</v>
      </c>
      <c r="J457" s="125">
        <v>60</v>
      </c>
    </row>
    <row r="458" spans="1:10" x14ac:dyDescent="0.25">
      <c r="A458" s="97" t="s">
        <v>1160</v>
      </c>
      <c r="B458" s="86" t="s">
        <v>443</v>
      </c>
      <c r="C458" s="86" t="s">
        <v>73</v>
      </c>
      <c r="D458" s="98" t="s">
        <v>1265</v>
      </c>
      <c r="F458" s="86" t="s">
        <v>3</v>
      </c>
      <c r="G458" s="100" t="s">
        <v>1266</v>
      </c>
      <c r="H458" s="86" t="s">
        <v>439</v>
      </c>
      <c r="I458" s="101">
        <v>44698</v>
      </c>
      <c r="J458" s="125">
        <v>60</v>
      </c>
    </row>
    <row r="459" spans="1:10" x14ac:dyDescent="0.25">
      <c r="A459" s="97" t="s">
        <v>1160</v>
      </c>
      <c r="B459" s="86" t="s">
        <v>443</v>
      </c>
      <c r="C459" s="86" t="s">
        <v>73</v>
      </c>
      <c r="D459" s="98" t="s">
        <v>1267</v>
      </c>
      <c r="F459" s="86" t="s">
        <v>3</v>
      </c>
      <c r="G459" s="100" t="s">
        <v>1242</v>
      </c>
      <c r="H459" s="86" t="s">
        <v>439</v>
      </c>
      <c r="I459" s="101">
        <v>44698</v>
      </c>
      <c r="J459" s="125">
        <v>60</v>
      </c>
    </row>
    <row r="460" spans="1:10" x14ac:dyDescent="0.25">
      <c r="A460" s="97" t="s">
        <v>1160</v>
      </c>
      <c r="B460" s="86" t="s">
        <v>443</v>
      </c>
      <c r="C460" s="86" t="s">
        <v>73</v>
      </c>
      <c r="D460" s="98" t="s">
        <v>1268</v>
      </c>
      <c r="F460" s="86" t="s">
        <v>3</v>
      </c>
      <c r="G460" s="100" t="s">
        <v>627</v>
      </c>
      <c r="H460" s="86" t="s">
        <v>439</v>
      </c>
      <c r="I460" s="101">
        <v>44698</v>
      </c>
      <c r="J460" s="125">
        <v>60</v>
      </c>
    </row>
    <row r="461" spans="1:10" x14ac:dyDescent="0.25">
      <c r="A461" s="97" t="s">
        <v>1160</v>
      </c>
      <c r="B461" s="86" t="s">
        <v>443</v>
      </c>
      <c r="C461" s="86" t="s">
        <v>189</v>
      </c>
      <c r="D461" s="98" t="s">
        <v>190</v>
      </c>
      <c r="F461" s="86" t="s">
        <v>3</v>
      </c>
      <c r="G461" s="100" t="s">
        <v>63</v>
      </c>
      <c r="H461" s="86" t="s">
        <v>439</v>
      </c>
      <c r="I461" s="101">
        <v>43123</v>
      </c>
      <c r="J461" s="125">
        <v>60</v>
      </c>
    </row>
    <row r="462" spans="1:10" x14ac:dyDescent="0.25">
      <c r="A462" s="97" t="s">
        <v>1160</v>
      </c>
      <c r="B462" s="86" t="s">
        <v>443</v>
      </c>
      <c r="C462" s="86" t="s">
        <v>247</v>
      </c>
      <c r="D462" s="98" t="s">
        <v>248</v>
      </c>
      <c r="E462" s="99" t="s">
        <v>249</v>
      </c>
      <c r="F462" s="86" t="s">
        <v>3</v>
      </c>
      <c r="G462" s="100" t="s">
        <v>58</v>
      </c>
      <c r="H462" s="86" t="s">
        <v>439</v>
      </c>
      <c r="I462" s="101">
        <v>43789</v>
      </c>
      <c r="J462" s="125">
        <v>60</v>
      </c>
    </row>
    <row r="463" spans="1:10" x14ac:dyDescent="0.25">
      <c r="A463" s="97" t="s">
        <v>1160</v>
      </c>
      <c r="B463" s="86" t="s">
        <v>443</v>
      </c>
      <c r="C463" s="86" t="s">
        <v>247</v>
      </c>
      <c r="D463" s="98" t="s">
        <v>250</v>
      </c>
      <c r="E463" s="99" t="s">
        <v>251</v>
      </c>
      <c r="F463" s="86" t="s">
        <v>3</v>
      </c>
      <c r="G463" s="100" t="s">
        <v>63</v>
      </c>
      <c r="H463" s="86" t="s">
        <v>439</v>
      </c>
      <c r="I463" s="101">
        <v>43789</v>
      </c>
      <c r="J463" s="125">
        <v>60</v>
      </c>
    </row>
    <row r="464" spans="1:10" x14ac:dyDescent="0.25">
      <c r="A464" s="97" t="s">
        <v>1160</v>
      </c>
      <c r="B464" s="86" t="s">
        <v>443</v>
      </c>
      <c r="C464" s="86" t="s">
        <v>247</v>
      </c>
      <c r="D464" s="98" t="s">
        <v>1241</v>
      </c>
      <c r="F464" s="86" t="s">
        <v>3</v>
      </c>
      <c r="G464" s="100" t="s">
        <v>1242</v>
      </c>
      <c r="H464" s="86" t="s">
        <v>439</v>
      </c>
      <c r="I464" s="101">
        <v>44635</v>
      </c>
      <c r="J464" s="125">
        <v>60</v>
      </c>
    </row>
    <row r="465" spans="1:10" x14ac:dyDescent="0.25">
      <c r="A465" s="97" t="s">
        <v>1160</v>
      </c>
      <c r="B465" s="86" t="s">
        <v>443</v>
      </c>
      <c r="C465" s="86" t="s">
        <v>247</v>
      </c>
      <c r="D465" s="98" t="s">
        <v>1243</v>
      </c>
      <c r="F465" s="86" t="s">
        <v>3</v>
      </c>
      <c r="G465" s="100" t="s">
        <v>1244</v>
      </c>
      <c r="H465" s="86" t="s">
        <v>439</v>
      </c>
      <c r="I465" s="101">
        <v>44635</v>
      </c>
      <c r="J465" s="125">
        <v>60</v>
      </c>
    </row>
    <row r="466" spans="1:10" x14ac:dyDescent="0.25">
      <c r="A466" s="97" t="s">
        <v>1160</v>
      </c>
      <c r="B466" s="86" t="s">
        <v>443</v>
      </c>
      <c r="C466" s="86" t="s">
        <v>247</v>
      </c>
      <c r="D466" s="98" t="s">
        <v>1245</v>
      </c>
      <c r="F466" s="86" t="s">
        <v>3</v>
      </c>
      <c r="G466" s="100" t="s">
        <v>1246</v>
      </c>
      <c r="H466" s="86" t="s">
        <v>439</v>
      </c>
      <c r="I466" s="101">
        <v>44635</v>
      </c>
      <c r="J466" s="125">
        <v>60</v>
      </c>
    </row>
    <row r="467" spans="1:10" x14ac:dyDescent="0.25">
      <c r="A467" s="97" t="s">
        <v>1160</v>
      </c>
      <c r="B467" s="86" t="s">
        <v>429</v>
      </c>
      <c r="C467" s="86" t="s">
        <v>10</v>
      </c>
      <c r="D467" s="98" t="s">
        <v>274</v>
      </c>
      <c r="E467" s="99" t="s">
        <v>310</v>
      </c>
      <c r="F467" s="86" t="s">
        <v>4</v>
      </c>
      <c r="G467" s="100" t="s">
        <v>58</v>
      </c>
      <c r="H467" s="86" t="s">
        <v>439</v>
      </c>
      <c r="I467" s="101">
        <v>44035</v>
      </c>
      <c r="J467" s="125">
        <v>100</v>
      </c>
    </row>
    <row r="468" spans="1:10" x14ac:dyDescent="0.25">
      <c r="A468" s="97" t="s">
        <v>1160</v>
      </c>
      <c r="B468" s="86" t="s">
        <v>429</v>
      </c>
      <c r="C468" s="86" t="s">
        <v>10</v>
      </c>
      <c r="D468" s="98" t="s">
        <v>275</v>
      </c>
      <c r="E468" s="99" t="s">
        <v>311</v>
      </c>
      <c r="F468" s="86" t="s">
        <v>4</v>
      </c>
      <c r="G468" s="100" t="s">
        <v>63</v>
      </c>
      <c r="H468" s="86" t="s">
        <v>439</v>
      </c>
      <c r="I468" s="101">
        <v>44035</v>
      </c>
      <c r="J468" s="125">
        <v>100</v>
      </c>
    </row>
    <row r="469" spans="1:10" x14ac:dyDescent="0.25">
      <c r="A469" s="97" t="s">
        <v>1160</v>
      </c>
      <c r="B469" s="86" t="s">
        <v>429</v>
      </c>
      <c r="C469" s="86" t="s">
        <v>10</v>
      </c>
      <c r="D469" s="98" t="s">
        <v>276</v>
      </c>
      <c r="E469" s="99" t="s">
        <v>312</v>
      </c>
      <c r="F469" s="86" t="s">
        <v>4</v>
      </c>
      <c r="G469" s="100" t="s">
        <v>118</v>
      </c>
      <c r="H469" s="86" t="s">
        <v>439</v>
      </c>
      <c r="I469" s="101">
        <v>44035</v>
      </c>
      <c r="J469" s="125">
        <v>100</v>
      </c>
    </row>
    <row r="470" spans="1:10" x14ac:dyDescent="0.25">
      <c r="A470" s="97" t="s">
        <v>1160</v>
      </c>
      <c r="B470" s="86" t="s">
        <v>429</v>
      </c>
      <c r="C470" s="86" t="s">
        <v>10</v>
      </c>
      <c r="D470" s="98" t="s">
        <v>810</v>
      </c>
      <c r="E470" s="99" t="s">
        <v>811</v>
      </c>
      <c r="F470" s="86" t="s">
        <v>57</v>
      </c>
      <c r="G470" s="100" t="s">
        <v>118</v>
      </c>
      <c r="H470" s="86" t="s">
        <v>439</v>
      </c>
      <c r="I470" s="101">
        <v>44453</v>
      </c>
      <c r="J470" s="125">
        <v>100</v>
      </c>
    </row>
    <row r="471" spans="1:10" ht="31" x14ac:dyDescent="0.25">
      <c r="A471" s="97" t="s">
        <v>1160</v>
      </c>
      <c r="B471" s="86" t="s">
        <v>448</v>
      </c>
      <c r="C471" s="86" t="s">
        <v>70</v>
      </c>
      <c r="D471" s="98" t="s">
        <v>155</v>
      </c>
      <c r="F471" s="86" t="s">
        <v>3</v>
      </c>
      <c r="G471" s="100">
        <v>59.3</v>
      </c>
      <c r="H471" s="86" t="s">
        <v>439</v>
      </c>
      <c r="J471" s="125">
        <v>150</v>
      </c>
    </row>
    <row r="472" spans="1:10" x14ac:dyDescent="0.25">
      <c r="A472" s="97" t="s">
        <v>1160</v>
      </c>
      <c r="B472" s="86" t="s">
        <v>448</v>
      </c>
      <c r="C472" s="86" t="s">
        <v>10</v>
      </c>
      <c r="D472" s="98" t="s">
        <v>1124</v>
      </c>
      <c r="F472" s="86" t="s">
        <v>4</v>
      </c>
      <c r="G472" s="100">
        <v>39.4</v>
      </c>
      <c r="H472" s="86" t="s">
        <v>439</v>
      </c>
      <c r="J472" s="125">
        <v>150</v>
      </c>
    </row>
    <row r="473" spans="1:10" x14ac:dyDescent="0.25">
      <c r="A473" s="97" t="s">
        <v>1160</v>
      </c>
      <c r="B473" s="86" t="s">
        <v>418</v>
      </c>
      <c r="C473" s="86" t="s">
        <v>8</v>
      </c>
      <c r="D473" s="98" t="s">
        <v>1007</v>
      </c>
      <c r="F473" s="86" t="s">
        <v>3</v>
      </c>
      <c r="G473" s="100" t="s">
        <v>791</v>
      </c>
      <c r="H473" s="86" t="s">
        <v>439</v>
      </c>
      <c r="I473" s="101">
        <v>44441</v>
      </c>
      <c r="J473" s="125">
        <v>385</v>
      </c>
    </row>
    <row r="474" spans="1:10" x14ac:dyDescent="0.25">
      <c r="A474" s="97" t="s">
        <v>1160</v>
      </c>
      <c r="B474" s="86" t="s">
        <v>418</v>
      </c>
      <c r="C474" s="86" t="s">
        <v>8</v>
      </c>
      <c r="D474" s="98" t="s">
        <v>1008</v>
      </c>
      <c r="F474" s="86" t="s">
        <v>3</v>
      </c>
      <c r="G474" s="100" t="s">
        <v>495</v>
      </c>
      <c r="H474" s="86" t="s">
        <v>439</v>
      </c>
      <c r="I474" s="101">
        <v>44441</v>
      </c>
      <c r="J474" s="125">
        <v>385</v>
      </c>
    </row>
    <row r="475" spans="1:10" x14ac:dyDescent="0.25">
      <c r="A475" s="97" t="s">
        <v>1160</v>
      </c>
      <c r="B475" s="86" t="s">
        <v>418</v>
      </c>
      <c r="C475" s="86" t="s">
        <v>8</v>
      </c>
      <c r="D475" s="98" t="s">
        <v>1009</v>
      </c>
      <c r="F475" s="86" t="s">
        <v>3</v>
      </c>
      <c r="G475" s="100" t="s">
        <v>711</v>
      </c>
      <c r="H475" s="86" t="s">
        <v>439</v>
      </c>
      <c r="I475" s="101">
        <v>44441</v>
      </c>
      <c r="J475" s="125">
        <v>385</v>
      </c>
    </row>
    <row r="476" spans="1:10" x14ac:dyDescent="0.25">
      <c r="A476" s="97" t="s">
        <v>1160</v>
      </c>
      <c r="B476" s="86" t="s">
        <v>418</v>
      </c>
      <c r="C476" s="86" t="s">
        <v>8</v>
      </c>
      <c r="D476" s="98" t="s">
        <v>1010</v>
      </c>
      <c r="F476" s="86" t="s">
        <v>3</v>
      </c>
      <c r="G476" s="100" t="s">
        <v>618</v>
      </c>
      <c r="H476" s="86" t="s">
        <v>439</v>
      </c>
      <c r="I476" s="101">
        <v>44441</v>
      </c>
      <c r="J476" s="125">
        <v>385</v>
      </c>
    </row>
    <row r="477" spans="1:10" x14ac:dyDescent="0.25">
      <c r="A477" s="97" t="s">
        <v>1160</v>
      </c>
      <c r="B477" s="86" t="s">
        <v>418</v>
      </c>
      <c r="C477" s="86" t="s">
        <v>8</v>
      </c>
      <c r="D477" s="98" t="s">
        <v>1011</v>
      </c>
      <c r="F477" s="86" t="s">
        <v>3</v>
      </c>
      <c r="G477" s="100" t="s">
        <v>618</v>
      </c>
      <c r="H477" s="86" t="s">
        <v>439</v>
      </c>
      <c r="I477" s="101">
        <v>44441</v>
      </c>
      <c r="J477" s="125">
        <v>385</v>
      </c>
    </row>
    <row r="478" spans="1:10" x14ac:dyDescent="0.25">
      <c r="A478" s="97" t="s">
        <v>1160</v>
      </c>
      <c r="B478" s="86" t="s">
        <v>418</v>
      </c>
      <c r="C478" s="86" t="s">
        <v>8</v>
      </c>
      <c r="D478" s="98" t="s">
        <v>1012</v>
      </c>
      <c r="F478" s="86" t="s">
        <v>3</v>
      </c>
      <c r="G478" s="100" t="s">
        <v>618</v>
      </c>
      <c r="H478" s="86" t="s">
        <v>439</v>
      </c>
      <c r="I478" s="101">
        <v>44441</v>
      </c>
      <c r="J478" s="125">
        <v>385</v>
      </c>
    </row>
    <row r="479" spans="1:10" x14ac:dyDescent="0.25">
      <c r="A479" s="97" t="s">
        <v>1160</v>
      </c>
      <c r="B479" s="86" t="s">
        <v>418</v>
      </c>
      <c r="C479" s="86" t="s">
        <v>8</v>
      </c>
      <c r="D479" s="98" t="s">
        <v>1013</v>
      </c>
      <c r="F479" s="86" t="s">
        <v>3</v>
      </c>
      <c r="G479" s="100" t="s">
        <v>1014</v>
      </c>
      <c r="H479" s="86" t="s">
        <v>439</v>
      </c>
      <c r="I479" s="101">
        <v>44441</v>
      </c>
      <c r="J479" s="125">
        <v>385</v>
      </c>
    </row>
    <row r="480" spans="1:10" x14ac:dyDescent="0.25">
      <c r="A480" s="97" t="s">
        <v>1160</v>
      </c>
      <c r="B480" s="86" t="s">
        <v>418</v>
      </c>
      <c r="C480" s="86" t="s">
        <v>8</v>
      </c>
      <c r="D480" s="98" t="s">
        <v>1015</v>
      </c>
      <c r="F480" s="86" t="s">
        <v>3</v>
      </c>
      <c r="G480" s="100" t="s">
        <v>1014</v>
      </c>
      <c r="H480" s="86" t="s">
        <v>439</v>
      </c>
      <c r="I480" s="101">
        <v>44441</v>
      </c>
      <c r="J480" s="125">
        <v>385</v>
      </c>
    </row>
    <row r="481" spans="1:10" x14ac:dyDescent="0.25">
      <c r="A481" s="97" t="s">
        <v>1160</v>
      </c>
      <c r="B481" s="86" t="s">
        <v>418</v>
      </c>
      <c r="C481" s="86" t="s">
        <v>8</v>
      </c>
      <c r="D481" s="98" t="s">
        <v>1016</v>
      </c>
      <c r="F481" s="86" t="s">
        <v>3</v>
      </c>
      <c r="G481" s="100" t="s">
        <v>1014</v>
      </c>
      <c r="H481" s="86" t="s">
        <v>439</v>
      </c>
      <c r="I481" s="101">
        <v>44441</v>
      </c>
      <c r="J481" s="125">
        <v>385</v>
      </c>
    </row>
    <row r="482" spans="1:10" x14ac:dyDescent="0.25">
      <c r="A482" s="97" t="s">
        <v>1160</v>
      </c>
      <c r="B482" s="86" t="s">
        <v>418</v>
      </c>
      <c r="C482" s="86" t="s">
        <v>8</v>
      </c>
      <c r="D482" s="98" t="s">
        <v>1017</v>
      </c>
      <c r="F482" s="86" t="s">
        <v>3</v>
      </c>
      <c r="G482" s="100" t="s">
        <v>1014</v>
      </c>
      <c r="H482" s="86" t="s">
        <v>439</v>
      </c>
      <c r="I482" s="101">
        <v>44441</v>
      </c>
      <c r="J482" s="125">
        <v>385</v>
      </c>
    </row>
    <row r="483" spans="1:10" x14ac:dyDescent="0.25">
      <c r="A483" s="97" t="s">
        <v>1160</v>
      </c>
      <c r="B483" s="86" t="s">
        <v>418</v>
      </c>
      <c r="C483" s="86" t="s">
        <v>8</v>
      </c>
      <c r="D483" s="98" t="s">
        <v>1018</v>
      </c>
      <c r="F483" s="86" t="s">
        <v>3</v>
      </c>
      <c r="G483" s="100" t="s">
        <v>1014</v>
      </c>
      <c r="H483" s="86" t="s">
        <v>439</v>
      </c>
      <c r="I483" s="101">
        <v>44441</v>
      </c>
      <c r="J483" s="125">
        <v>385</v>
      </c>
    </row>
    <row r="484" spans="1:10" x14ac:dyDescent="0.25">
      <c r="A484" s="97" t="s">
        <v>1160</v>
      </c>
      <c r="B484" s="86" t="s">
        <v>418</v>
      </c>
      <c r="C484" s="86" t="s">
        <v>8</v>
      </c>
      <c r="D484" s="98" t="s">
        <v>1019</v>
      </c>
      <c r="F484" s="86" t="s">
        <v>3</v>
      </c>
      <c r="G484" s="100" t="s">
        <v>1014</v>
      </c>
      <c r="H484" s="86" t="s">
        <v>439</v>
      </c>
      <c r="I484" s="101">
        <v>44441</v>
      </c>
      <c r="J484" s="125">
        <v>385</v>
      </c>
    </row>
    <row r="485" spans="1:10" x14ac:dyDescent="0.25">
      <c r="A485" s="97" t="s">
        <v>1160</v>
      </c>
      <c r="B485" s="86" t="s">
        <v>418</v>
      </c>
      <c r="C485" s="86" t="s">
        <v>8</v>
      </c>
      <c r="D485" s="98" t="s">
        <v>1020</v>
      </c>
      <c r="F485" s="86" t="s">
        <v>3</v>
      </c>
      <c r="G485" s="100" t="s">
        <v>1014</v>
      </c>
      <c r="H485" s="86" t="s">
        <v>439</v>
      </c>
      <c r="I485" s="101">
        <v>44441</v>
      </c>
      <c r="J485" s="125">
        <v>385</v>
      </c>
    </row>
    <row r="486" spans="1:10" x14ac:dyDescent="0.25">
      <c r="A486" s="97" t="s">
        <v>1160</v>
      </c>
      <c r="B486" s="86" t="s">
        <v>418</v>
      </c>
      <c r="C486" s="86" t="s">
        <v>8</v>
      </c>
      <c r="D486" s="98" t="s">
        <v>1021</v>
      </c>
      <c r="F486" s="86" t="s">
        <v>3</v>
      </c>
      <c r="G486" s="100" t="s">
        <v>618</v>
      </c>
      <c r="H486" s="86" t="s">
        <v>439</v>
      </c>
      <c r="I486" s="101">
        <v>44441</v>
      </c>
      <c r="J486" s="125">
        <v>385</v>
      </c>
    </row>
    <row r="487" spans="1:10" x14ac:dyDescent="0.25">
      <c r="A487" s="97" t="s">
        <v>1160</v>
      </c>
      <c r="B487" s="86" t="s">
        <v>418</v>
      </c>
      <c r="C487" s="86" t="s">
        <v>8</v>
      </c>
      <c r="D487" s="98" t="s">
        <v>1022</v>
      </c>
      <c r="F487" s="86" t="s">
        <v>3</v>
      </c>
      <c r="G487" s="100" t="s">
        <v>618</v>
      </c>
      <c r="H487" s="86" t="s">
        <v>439</v>
      </c>
      <c r="I487" s="101">
        <v>44441</v>
      </c>
      <c r="J487" s="125">
        <v>385</v>
      </c>
    </row>
    <row r="488" spans="1:10" x14ac:dyDescent="0.25">
      <c r="A488" s="97" t="s">
        <v>1160</v>
      </c>
      <c r="B488" s="86" t="s">
        <v>418</v>
      </c>
      <c r="C488" s="86" t="s">
        <v>8</v>
      </c>
      <c r="D488" s="98" t="s">
        <v>1023</v>
      </c>
      <c r="F488" s="86" t="s">
        <v>3</v>
      </c>
      <c r="G488" s="100" t="s">
        <v>618</v>
      </c>
      <c r="H488" s="86" t="s">
        <v>439</v>
      </c>
      <c r="I488" s="101">
        <v>44441</v>
      </c>
      <c r="J488" s="125">
        <v>385</v>
      </c>
    </row>
    <row r="489" spans="1:10" x14ac:dyDescent="0.25">
      <c r="A489" s="97" t="s">
        <v>1160</v>
      </c>
      <c r="B489" s="86" t="s">
        <v>418</v>
      </c>
      <c r="C489" s="86" t="s">
        <v>8</v>
      </c>
      <c r="D489" s="98" t="s">
        <v>1024</v>
      </c>
      <c r="F489" s="86" t="s">
        <v>3</v>
      </c>
      <c r="G489" s="100" t="s">
        <v>618</v>
      </c>
      <c r="H489" s="86" t="s">
        <v>439</v>
      </c>
      <c r="I489" s="101">
        <v>44441</v>
      </c>
      <c r="J489" s="125">
        <v>385</v>
      </c>
    </row>
    <row r="490" spans="1:10" x14ac:dyDescent="0.25">
      <c r="A490" s="97" t="s">
        <v>1160</v>
      </c>
      <c r="B490" s="86" t="s">
        <v>418</v>
      </c>
      <c r="C490" s="86" t="s">
        <v>8</v>
      </c>
      <c r="D490" s="98" t="s">
        <v>1025</v>
      </c>
      <c r="F490" s="86" t="s">
        <v>3</v>
      </c>
      <c r="G490" s="100" t="s">
        <v>1014</v>
      </c>
      <c r="H490" s="86" t="s">
        <v>439</v>
      </c>
      <c r="I490" s="101">
        <v>44441</v>
      </c>
      <c r="J490" s="125">
        <v>385</v>
      </c>
    </row>
    <row r="491" spans="1:10" x14ac:dyDescent="0.25">
      <c r="A491" s="97" t="s">
        <v>1160</v>
      </c>
      <c r="B491" s="86" t="s">
        <v>418</v>
      </c>
      <c r="C491" s="86" t="s">
        <v>8</v>
      </c>
      <c r="D491" s="98" t="s">
        <v>1026</v>
      </c>
      <c r="F491" s="86" t="s">
        <v>3</v>
      </c>
      <c r="G491" s="100" t="s">
        <v>1014</v>
      </c>
      <c r="H491" s="86" t="s">
        <v>439</v>
      </c>
      <c r="I491" s="101">
        <v>44441</v>
      </c>
      <c r="J491" s="125">
        <v>385</v>
      </c>
    </row>
    <row r="492" spans="1:10" x14ac:dyDescent="0.25">
      <c r="A492" s="97" t="s">
        <v>1160</v>
      </c>
      <c r="B492" s="86" t="s">
        <v>418</v>
      </c>
      <c r="C492" s="86" t="s">
        <v>8</v>
      </c>
      <c r="D492" s="98" t="s">
        <v>1027</v>
      </c>
      <c r="F492" s="86" t="s">
        <v>3</v>
      </c>
      <c r="G492" s="100" t="s">
        <v>1014</v>
      </c>
      <c r="H492" s="86" t="s">
        <v>439</v>
      </c>
      <c r="I492" s="101">
        <v>44441</v>
      </c>
      <c r="J492" s="125">
        <v>385</v>
      </c>
    </row>
    <row r="493" spans="1:10" x14ac:dyDescent="0.25">
      <c r="A493" s="97" t="s">
        <v>1160</v>
      </c>
      <c r="B493" s="86" t="s">
        <v>418</v>
      </c>
      <c r="C493" s="86" t="s">
        <v>8</v>
      </c>
      <c r="D493" s="98" t="s">
        <v>1028</v>
      </c>
      <c r="F493" s="86" t="s">
        <v>3</v>
      </c>
      <c r="G493" s="100" t="s">
        <v>1014</v>
      </c>
      <c r="H493" s="86" t="s">
        <v>439</v>
      </c>
      <c r="I493" s="101">
        <v>44441</v>
      </c>
      <c r="J493" s="125">
        <v>385</v>
      </c>
    </row>
    <row r="494" spans="1:10" x14ac:dyDescent="0.25">
      <c r="A494" s="97" t="s">
        <v>1160</v>
      </c>
      <c r="B494" s="86" t="s">
        <v>418</v>
      </c>
      <c r="C494" s="86" t="s">
        <v>8</v>
      </c>
      <c r="D494" s="98" t="s">
        <v>1029</v>
      </c>
      <c r="F494" s="86" t="s">
        <v>3</v>
      </c>
      <c r="G494" s="100" t="s">
        <v>1014</v>
      </c>
      <c r="H494" s="86" t="s">
        <v>439</v>
      </c>
      <c r="I494" s="101">
        <v>44441</v>
      </c>
      <c r="J494" s="125">
        <v>385</v>
      </c>
    </row>
    <row r="495" spans="1:10" x14ac:dyDescent="0.25">
      <c r="A495" s="97" t="s">
        <v>1160</v>
      </c>
      <c r="B495" s="86" t="s">
        <v>418</v>
      </c>
      <c r="C495" s="86" t="s">
        <v>8</v>
      </c>
      <c r="D495" s="98" t="s">
        <v>1030</v>
      </c>
      <c r="F495" s="86" t="s">
        <v>3</v>
      </c>
      <c r="G495" s="100" t="s">
        <v>1014</v>
      </c>
      <c r="H495" s="86" t="s">
        <v>439</v>
      </c>
      <c r="I495" s="101">
        <v>44441</v>
      </c>
      <c r="J495" s="125">
        <v>385</v>
      </c>
    </row>
    <row r="496" spans="1:10" x14ac:dyDescent="0.25">
      <c r="A496" s="97" t="s">
        <v>1160</v>
      </c>
      <c r="B496" s="86" t="s">
        <v>418</v>
      </c>
      <c r="C496" s="86" t="s">
        <v>8</v>
      </c>
      <c r="D496" s="99" t="s">
        <v>1031</v>
      </c>
      <c r="F496" s="86" t="s">
        <v>3</v>
      </c>
      <c r="G496" s="122" t="s">
        <v>618</v>
      </c>
      <c r="H496" s="86" t="s">
        <v>439</v>
      </c>
      <c r="I496" s="105">
        <v>44441</v>
      </c>
      <c r="J496" s="125">
        <v>385</v>
      </c>
    </row>
    <row r="497" spans="1:10" x14ac:dyDescent="0.25">
      <c r="A497" s="97" t="s">
        <v>1160</v>
      </c>
      <c r="B497" s="86" t="s">
        <v>418</v>
      </c>
      <c r="C497" s="86" t="s">
        <v>8</v>
      </c>
      <c r="D497" s="99" t="s">
        <v>1032</v>
      </c>
      <c r="F497" s="86" t="s">
        <v>3</v>
      </c>
      <c r="G497" s="86" t="s">
        <v>618</v>
      </c>
      <c r="H497" s="86" t="s">
        <v>439</v>
      </c>
      <c r="I497" s="105">
        <v>44441</v>
      </c>
      <c r="J497" s="125">
        <v>385</v>
      </c>
    </row>
    <row r="498" spans="1:10" x14ac:dyDescent="0.25">
      <c r="A498" s="97" t="s">
        <v>1160</v>
      </c>
      <c r="B498" s="86" t="s">
        <v>418</v>
      </c>
      <c r="C498" s="86" t="s">
        <v>8</v>
      </c>
      <c r="D498" s="99" t="s">
        <v>1033</v>
      </c>
      <c r="F498" s="86" t="s">
        <v>3</v>
      </c>
      <c r="G498" s="86" t="s">
        <v>618</v>
      </c>
      <c r="H498" s="86" t="s">
        <v>439</v>
      </c>
      <c r="I498" s="105">
        <v>44441</v>
      </c>
      <c r="J498" s="125">
        <v>385</v>
      </c>
    </row>
    <row r="499" spans="1:10" x14ac:dyDescent="0.25">
      <c r="A499" s="97" t="s">
        <v>1160</v>
      </c>
      <c r="B499" s="86" t="s">
        <v>418</v>
      </c>
      <c r="C499" s="3" t="s">
        <v>8</v>
      </c>
      <c r="D499" s="4" t="s">
        <v>1034</v>
      </c>
      <c r="E499" s="4"/>
      <c r="F499" s="3" t="s">
        <v>3</v>
      </c>
      <c r="G499" s="86" t="s">
        <v>618</v>
      </c>
      <c r="H499" s="86" t="s">
        <v>439</v>
      </c>
      <c r="I499" s="105">
        <v>44441</v>
      </c>
      <c r="J499" s="125">
        <v>385</v>
      </c>
    </row>
    <row r="500" spans="1:10" x14ac:dyDescent="0.25">
      <c r="A500" s="97" t="s">
        <v>1160</v>
      </c>
      <c r="B500" s="86" t="s">
        <v>418</v>
      </c>
      <c r="C500" s="3" t="s">
        <v>8</v>
      </c>
      <c r="D500" s="4" t="s">
        <v>1035</v>
      </c>
      <c r="E500" s="4"/>
      <c r="F500" s="3" t="s">
        <v>3</v>
      </c>
      <c r="G500" s="86" t="s">
        <v>618</v>
      </c>
      <c r="H500" s="86" t="s">
        <v>439</v>
      </c>
      <c r="I500" s="105">
        <v>44441</v>
      </c>
      <c r="J500" s="125">
        <v>385</v>
      </c>
    </row>
    <row r="501" spans="1:10" x14ac:dyDescent="0.25">
      <c r="A501" s="97" t="s">
        <v>1160</v>
      </c>
      <c r="B501" s="86" t="s">
        <v>418</v>
      </c>
      <c r="C501" s="3" t="s">
        <v>8</v>
      </c>
      <c r="D501" s="4" t="s">
        <v>1036</v>
      </c>
      <c r="E501" s="4"/>
      <c r="F501" s="3" t="s">
        <v>3</v>
      </c>
      <c r="G501" s="86" t="s">
        <v>1014</v>
      </c>
      <c r="H501" s="86" t="s">
        <v>439</v>
      </c>
      <c r="I501" s="105">
        <v>44441</v>
      </c>
      <c r="J501" s="125">
        <v>385</v>
      </c>
    </row>
    <row r="502" spans="1:10" x14ac:dyDescent="0.25">
      <c r="A502" s="97" t="s">
        <v>1160</v>
      </c>
      <c r="B502" s="86" t="s">
        <v>418</v>
      </c>
      <c r="C502" s="3" t="s">
        <v>8</v>
      </c>
      <c r="D502" s="4" t="s">
        <v>1037</v>
      </c>
      <c r="E502" s="4"/>
      <c r="F502" s="3" t="s">
        <v>3</v>
      </c>
      <c r="G502" s="86" t="s">
        <v>618</v>
      </c>
      <c r="H502" s="86" t="s">
        <v>439</v>
      </c>
      <c r="I502" s="105">
        <v>44441</v>
      </c>
      <c r="J502" s="125">
        <v>385</v>
      </c>
    </row>
    <row r="503" spans="1:10" x14ac:dyDescent="0.25">
      <c r="A503" s="97" t="s">
        <v>1160</v>
      </c>
      <c r="B503" s="86" t="s">
        <v>418</v>
      </c>
      <c r="C503" s="86" t="s">
        <v>8</v>
      </c>
      <c r="D503" s="99" t="s">
        <v>1038</v>
      </c>
      <c r="F503" s="86" t="s">
        <v>3</v>
      </c>
      <c r="G503" s="86" t="s">
        <v>618</v>
      </c>
      <c r="H503" s="86" t="s">
        <v>439</v>
      </c>
      <c r="I503" s="105">
        <v>44441</v>
      </c>
      <c r="J503" s="125">
        <v>385</v>
      </c>
    </row>
    <row r="504" spans="1:10" x14ac:dyDescent="0.25">
      <c r="A504" s="97" t="s">
        <v>1160</v>
      </c>
      <c r="B504" s="86" t="s">
        <v>418</v>
      </c>
      <c r="C504" s="86" t="s">
        <v>8</v>
      </c>
      <c r="D504" s="99" t="s">
        <v>1039</v>
      </c>
      <c r="F504" s="86" t="s">
        <v>3</v>
      </c>
      <c r="G504" s="86" t="s">
        <v>618</v>
      </c>
      <c r="H504" s="86" t="s">
        <v>439</v>
      </c>
      <c r="I504" s="105">
        <v>44441</v>
      </c>
      <c r="J504" s="125">
        <v>385</v>
      </c>
    </row>
    <row r="505" spans="1:10" x14ac:dyDescent="0.25">
      <c r="A505" s="97" t="s">
        <v>1160</v>
      </c>
      <c r="B505" s="86" t="s">
        <v>418</v>
      </c>
      <c r="C505" s="86" t="s">
        <v>8</v>
      </c>
      <c r="D505" s="99" t="s">
        <v>1040</v>
      </c>
      <c r="F505" s="86" t="s">
        <v>3</v>
      </c>
      <c r="G505" s="86" t="s">
        <v>618</v>
      </c>
      <c r="H505" s="86" t="s">
        <v>439</v>
      </c>
      <c r="I505" s="105">
        <v>44441</v>
      </c>
      <c r="J505" s="125">
        <v>385</v>
      </c>
    </row>
    <row r="506" spans="1:10" x14ac:dyDescent="0.25">
      <c r="A506" s="97" t="s">
        <v>1160</v>
      </c>
      <c r="B506" s="86" t="s">
        <v>418</v>
      </c>
      <c r="C506" s="86" t="s">
        <v>8</v>
      </c>
      <c r="D506" s="99" t="s">
        <v>1041</v>
      </c>
      <c r="F506" s="86" t="s">
        <v>3</v>
      </c>
      <c r="G506" s="86" t="s">
        <v>618</v>
      </c>
      <c r="H506" s="86" t="s">
        <v>439</v>
      </c>
      <c r="I506" s="105">
        <v>44441</v>
      </c>
      <c r="J506" s="125">
        <v>385</v>
      </c>
    </row>
    <row r="507" spans="1:10" x14ac:dyDescent="0.25">
      <c r="A507" s="97" t="s">
        <v>1160</v>
      </c>
      <c r="B507" s="86" t="s">
        <v>418</v>
      </c>
      <c r="C507" s="86" t="s">
        <v>8</v>
      </c>
      <c r="D507" s="99" t="s">
        <v>1042</v>
      </c>
      <c r="F507" s="86" t="s">
        <v>3</v>
      </c>
      <c r="G507" s="86" t="s">
        <v>532</v>
      </c>
      <c r="H507" s="86" t="s">
        <v>439</v>
      </c>
      <c r="I507" s="105">
        <v>44441</v>
      </c>
      <c r="J507" s="125">
        <v>385</v>
      </c>
    </row>
    <row r="508" spans="1:10" x14ac:dyDescent="0.25">
      <c r="A508" s="97" t="s">
        <v>1160</v>
      </c>
      <c r="B508" s="86" t="s">
        <v>418</v>
      </c>
      <c r="C508" s="86" t="s">
        <v>8</v>
      </c>
      <c r="D508" s="99" t="s">
        <v>1043</v>
      </c>
      <c r="F508" s="86" t="s">
        <v>3</v>
      </c>
      <c r="G508" s="86" t="s">
        <v>532</v>
      </c>
      <c r="H508" s="86" t="s">
        <v>439</v>
      </c>
      <c r="I508" s="105">
        <v>44441</v>
      </c>
      <c r="J508" s="125">
        <v>385</v>
      </c>
    </row>
    <row r="509" spans="1:10" x14ac:dyDescent="0.25">
      <c r="A509" s="97" t="s">
        <v>1160</v>
      </c>
      <c r="B509" s="86" t="s">
        <v>418</v>
      </c>
      <c r="C509" s="86" t="s">
        <v>8</v>
      </c>
      <c r="D509" s="99" t="s">
        <v>1044</v>
      </c>
      <c r="F509" s="86" t="s">
        <v>3</v>
      </c>
      <c r="G509" s="86" t="s">
        <v>514</v>
      </c>
      <c r="H509" s="86" t="s">
        <v>439</v>
      </c>
      <c r="I509" s="105">
        <v>44441</v>
      </c>
      <c r="J509" s="125">
        <v>385</v>
      </c>
    </row>
    <row r="510" spans="1:10" x14ac:dyDescent="0.25">
      <c r="A510" s="97" t="s">
        <v>1160</v>
      </c>
      <c r="B510" s="86" t="s">
        <v>418</v>
      </c>
      <c r="C510" s="86" t="s">
        <v>8</v>
      </c>
      <c r="D510" s="99" t="s">
        <v>1045</v>
      </c>
      <c r="F510" s="86" t="s">
        <v>3</v>
      </c>
      <c r="G510" s="86" t="s">
        <v>514</v>
      </c>
      <c r="H510" s="86" t="s">
        <v>439</v>
      </c>
      <c r="I510" s="105">
        <v>44441</v>
      </c>
      <c r="J510" s="125">
        <v>385</v>
      </c>
    </row>
    <row r="511" spans="1:10" x14ac:dyDescent="0.25">
      <c r="A511" s="97" t="s">
        <v>1160</v>
      </c>
      <c r="B511" s="86" t="s">
        <v>418</v>
      </c>
      <c r="C511" s="86" t="s">
        <v>8</v>
      </c>
      <c r="D511" s="99" t="s">
        <v>1046</v>
      </c>
      <c r="F511" s="86" t="s">
        <v>3</v>
      </c>
      <c r="G511" s="86" t="s">
        <v>514</v>
      </c>
      <c r="H511" s="86" t="s">
        <v>439</v>
      </c>
      <c r="I511" s="105">
        <v>44441</v>
      </c>
      <c r="J511" s="125">
        <v>385</v>
      </c>
    </row>
    <row r="512" spans="1:10" x14ac:dyDescent="0.25">
      <c r="A512" s="97" t="s">
        <v>1160</v>
      </c>
      <c r="B512" s="86" t="s">
        <v>418</v>
      </c>
      <c r="C512" s="86" t="s">
        <v>8</v>
      </c>
      <c r="D512" s="99" t="s">
        <v>1047</v>
      </c>
      <c r="F512" s="86" t="s">
        <v>3</v>
      </c>
      <c r="G512" s="86" t="s">
        <v>514</v>
      </c>
      <c r="H512" s="86" t="s">
        <v>439</v>
      </c>
      <c r="I512" s="105">
        <v>44441</v>
      </c>
      <c r="J512" s="125">
        <v>385</v>
      </c>
    </row>
    <row r="513" spans="1:10" x14ac:dyDescent="0.25">
      <c r="A513" s="97" t="s">
        <v>1160</v>
      </c>
      <c r="B513" s="86" t="s">
        <v>418</v>
      </c>
      <c r="C513" s="86" t="s">
        <v>8</v>
      </c>
      <c r="D513" s="99" t="s">
        <v>1048</v>
      </c>
      <c r="F513" s="86" t="s">
        <v>3</v>
      </c>
      <c r="G513" s="86" t="s">
        <v>514</v>
      </c>
      <c r="H513" s="86" t="s">
        <v>439</v>
      </c>
      <c r="I513" s="105">
        <v>44441</v>
      </c>
      <c r="J513" s="125">
        <v>385</v>
      </c>
    </row>
    <row r="514" spans="1:10" x14ac:dyDescent="0.25">
      <c r="A514" s="97" t="s">
        <v>1160</v>
      </c>
      <c r="B514" s="86" t="s">
        <v>418</v>
      </c>
      <c r="C514" s="86" t="s">
        <v>8</v>
      </c>
      <c r="D514" s="99" t="s">
        <v>1049</v>
      </c>
      <c r="F514" s="86" t="s">
        <v>3</v>
      </c>
      <c r="G514" s="86" t="s">
        <v>514</v>
      </c>
      <c r="H514" s="86" t="s">
        <v>439</v>
      </c>
      <c r="I514" s="105">
        <v>44441</v>
      </c>
      <c r="J514" s="125">
        <v>385</v>
      </c>
    </row>
    <row r="515" spans="1:10" x14ac:dyDescent="0.25">
      <c r="A515" s="97" t="s">
        <v>1160</v>
      </c>
      <c r="B515" s="86" t="s">
        <v>418</v>
      </c>
      <c r="C515" s="86" t="s">
        <v>8</v>
      </c>
      <c r="D515" s="99" t="s">
        <v>1050</v>
      </c>
      <c r="F515" s="86" t="s">
        <v>3</v>
      </c>
      <c r="G515" s="86" t="s">
        <v>514</v>
      </c>
      <c r="H515" s="86" t="s">
        <v>439</v>
      </c>
      <c r="I515" s="105">
        <v>44441</v>
      </c>
      <c r="J515" s="125">
        <v>385</v>
      </c>
    </row>
    <row r="516" spans="1:10" x14ac:dyDescent="0.25">
      <c r="A516" s="97" t="s">
        <v>1160</v>
      </c>
      <c r="B516" s="86" t="s">
        <v>418</v>
      </c>
      <c r="C516" s="86" t="s">
        <v>8</v>
      </c>
      <c r="D516" s="99" t="s">
        <v>1051</v>
      </c>
      <c r="F516" s="86" t="s">
        <v>3</v>
      </c>
      <c r="G516" s="86" t="s">
        <v>536</v>
      </c>
      <c r="H516" s="86" t="s">
        <v>439</v>
      </c>
      <c r="I516" s="105">
        <v>44441</v>
      </c>
      <c r="J516" s="125">
        <v>385</v>
      </c>
    </row>
    <row r="517" spans="1:10" x14ac:dyDescent="0.25">
      <c r="A517" s="97" t="s">
        <v>1160</v>
      </c>
      <c r="B517" s="86" t="s">
        <v>418</v>
      </c>
      <c r="C517" s="86" t="s">
        <v>8</v>
      </c>
      <c r="D517" s="99" t="s">
        <v>1052</v>
      </c>
      <c r="F517" s="86" t="s">
        <v>3</v>
      </c>
      <c r="G517" s="86" t="s">
        <v>936</v>
      </c>
      <c r="H517" s="86" t="s">
        <v>439</v>
      </c>
      <c r="I517" s="105">
        <v>44441</v>
      </c>
      <c r="J517" s="125">
        <v>385</v>
      </c>
    </row>
    <row r="518" spans="1:10" x14ac:dyDescent="0.25">
      <c r="A518" s="97" t="s">
        <v>1160</v>
      </c>
      <c r="B518" s="86" t="s">
        <v>418</v>
      </c>
      <c r="C518" s="86" t="s">
        <v>8</v>
      </c>
      <c r="D518" s="99" t="s">
        <v>1053</v>
      </c>
      <c r="F518" s="86" t="s">
        <v>3</v>
      </c>
      <c r="G518" s="86" t="s">
        <v>936</v>
      </c>
      <c r="H518" s="86" t="s">
        <v>439</v>
      </c>
      <c r="I518" s="105">
        <v>44441</v>
      </c>
      <c r="J518" s="125">
        <v>385</v>
      </c>
    </row>
    <row r="519" spans="1:10" x14ac:dyDescent="0.25">
      <c r="A519" s="97" t="s">
        <v>1160</v>
      </c>
      <c r="B519" s="86" t="s">
        <v>418</v>
      </c>
      <c r="C519" s="86" t="s">
        <v>8</v>
      </c>
      <c r="D519" s="99" t="s">
        <v>1054</v>
      </c>
      <c r="F519" s="86" t="s">
        <v>3</v>
      </c>
      <c r="G519" s="86" t="s">
        <v>536</v>
      </c>
      <c r="H519" s="86" t="s">
        <v>439</v>
      </c>
      <c r="I519" s="105">
        <v>44441</v>
      </c>
      <c r="J519" s="125">
        <v>385</v>
      </c>
    </row>
    <row r="520" spans="1:10" x14ac:dyDescent="0.25">
      <c r="A520" s="97" t="s">
        <v>1160</v>
      </c>
      <c r="B520" s="86" t="s">
        <v>418</v>
      </c>
      <c r="C520" s="86" t="s">
        <v>8</v>
      </c>
      <c r="D520" s="99" t="s">
        <v>1055</v>
      </c>
      <c r="F520" s="86" t="s">
        <v>3</v>
      </c>
      <c r="G520" s="86" t="s">
        <v>936</v>
      </c>
      <c r="H520" s="86" t="s">
        <v>439</v>
      </c>
      <c r="I520" s="105">
        <v>44441</v>
      </c>
      <c r="J520" s="125">
        <v>385</v>
      </c>
    </row>
    <row r="521" spans="1:10" x14ac:dyDescent="0.25">
      <c r="A521" s="97" t="s">
        <v>1160</v>
      </c>
      <c r="B521" s="86" t="s">
        <v>418</v>
      </c>
      <c r="C521" s="86" t="s">
        <v>8</v>
      </c>
      <c r="D521" s="99" t="s">
        <v>1056</v>
      </c>
      <c r="F521" s="86" t="s">
        <v>3</v>
      </c>
      <c r="G521" s="86" t="s">
        <v>936</v>
      </c>
      <c r="H521" s="86" t="s">
        <v>439</v>
      </c>
      <c r="I521" s="105">
        <v>44441</v>
      </c>
      <c r="J521" s="125">
        <v>385</v>
      </c>
    </row>
    <row r="522" spans="1:10" x14ac:dyDescent="0.25">
      <c r="A522" s="97" t="s">
        <v>1160</v>
      </c>
      <c r="B522" s="86" t="s">
        <v>418</v>
      </c>
      <c r="C522" s="86" t="s">
        <v>8</v>
      </c>
      <c r="D522" s="99" t="s">
        <v>1057</v>
      </c>
      <c r="F522" s="86" t="s">
        <v>3</v>
      </c>
      <c r="G522" s="86" t="s">
        <v>494</v>
      </c>
      <c r="H522" s="86" t="s">
        <v>439</v>
      </c>
      <c r="I522" s="105">
        <v>44441</v>
      </c>
      <c r="J522" s="125">
        <v>385</v>
      </c>
    </row>
    <row r="523" spans="1:10" x14ac:dyDescent="0.25">
      <c r="A523" s="97" t="s">
        <v>1160</v>
      </c>
      <c r="B523" s="86" t="s">
        <v>418</v>
      </c>
      <c r="C523" s="86" t="s">
        <v>8</v>
      </c>
      <c r="D523" s="99" t="s">
        <v>1058</v>
      </c>
      <c r="F523" s="86" t="s">
        <v>3</v>
      </c>
      <c r="G523" s="86" t="s">
        <v>494</v>
      </c>
      <c r="H523" s="86" t="s">
        <v>439</v>
      </c>
      <c r="I523" s="105">
        <v>44441</v>
      </c>
      <c r="J523" s="125">
        <v>385</v>
      </c>
    </row>
    <row r="524" spans="1:10" x14ac:dyDescent="0.25">
      <c r="A524" s="97" t="s">
        <v>1160</v>
      </c>
      <c r="B524" s="86" t="s">
        <v>418</v>
      </c>
      <c r="C524" s="86" t="s">
        <v>8</v>
      </c>
      <c r="D524" s="99" t="s">
        <v>1059</v>
      </c>
      <c r="F524" s="86" t="s">
        <v>3</v>
      </c>
      <c r="G524" s="86" t="s">
        <v>494</v>
      </c>
      <c r="H524" s="86" t="s">
        <v>439</v>
      </c>
      <c r="I524" s="105">
        <v>44441</v>
      </c>
      <c r="J524" s="125">
        <v>385</v>
      </c>
    </row>
    <row r="525" spans="1:10" x14ac:dyDescent="0.25">
      <c r="A525" s="97" t="s">
        <v>1160</v>
      </c>
      <c r="B525" s="86" t="s">
        <v>418</v>
      </c>
      <c r="C525" s="86" t="s">
        <v>8</v>
      </c>
      <c r="D525" s="99" t="s">
        <v>1060</v>
      </c>
      <c r="F525" s="86" t="s">
        <v>3</v>
      </c>
      <c r="G525" s="86" t="s">
        <v>494</v>
      </c>
      <c r="H525" s="86" t="s">
        <v>439</v>
      </c>
      <c r="I525" s="105">
        <v>44441</v>
      </c>
      <c r="J525" s="125">
        <v>385</v>
      </c>
    </row>
    <row r="526" spans="1:10" x14ac:dyDescent="0.25">
      <c r="A526" s="97" t="s">
        <v>1160</v>
      </c>
      <c r="B526" s="86" t="s">
        <v>418</v>
      </c>
      <c r="C526" s="86" t="s">
        <v>8</v>
      </c>
      <c r="D526" s="99" t="s">
        <v>1061</v>
      </c>
      <c r="F526" s="86" t="s">
        <v>3</v>
      </c>
      <c r="G526" s="86" t="s">
        <v>651</v>
      </c>
      <c r="H526" s="86" t="s">
        <v>439</v>
      </c>
      <c r="I526" s="105">
        <v>44441</v>
      </c>
      <c r="J526" s="125">
        <v>385</v>
      </c>
    </row>
    <row r="527" spans="1:10" x14ac:dyDescent="0.25">
      <c r="A527" s="97" t="s">
        <v>1160</v>
      </c>
      <c r="B527" s="86" t="s">
        <v>418</v>
      </c>
      <c r="C527" s="86" t="s">
        <v>8</v>
      </c>
      <c r="D527" s="99" t="s">
        <v>1062</v>
      </c>
      <c r="F527" s="86" t="s">
        <v>3</v>
      </c>
      <c r="G527" s="86" t="s">
        <v>817</v>
      </c>
      <c r="H527" s="86" t="s">
        <v>439</v>
      </c>
      <c r="I527" s="105">
        <v>44441</v>
      </c>
      <c r="J527" s="125">
        <v>385</v>
      </c>
    </row>
    <row r="528" spans="1:10" x14ac:dyDescent="0.25">
      <c r="A528" s="97" t="s">
        <v>1160</v>
      </c>
      <c r="B528" s="86" t="s">
        <v>418</v>
      </c>
      <c r="C528" s="86" t="s">
        <v>8</v>
      </c>
      <c r="D528" s="99" t="s">
        <v>1063</v>
      </c>
      <c r="F528" s="86" t="s">
        <v>3</v>
      </c>
      <c r="G528" s="86" t="s">
        <v>651</v>
      </c>
      <c r="H528" s="86" t="s">
        <v>439</v>
      </c>
      <c r="I528" s="105">
        <v>44441</v>
      </c>
      <c r="J528" s="125">
        <v>385</v>
      </c>
    </row>
    <row r="529" spans="1:10" x14ac:dyDescent="0.25">
      <c r="A529" s="97" t="s">
        <v>1160</v>
      </c>
      <c r="B529" s="86" t="s">
        <v>418</v>
      </c>
      <c r="C529" s="86" t="s">
        <v>8</v>
      </c>
      <c r="D529" s="99" t="s">
        <v>1064</v>
      </c>
      <c r="F529" s="86" t="s">
        <v>3</v>
      </c>
      <c r="G529" s="86" t="s">
        <v>817</v>
      </c>
      <c r="H529" s="86" t="s">
        <v>439</v>
      </c>
      <c r="I529" s="105">
        <v>44441</v>
      </c>
      <c r="J529" s="125">
        <v>385</v>
      </c>
    </row>
    <row r="530" spans="1:10" x14ac:dyDescent="0.25">
      <c r="A530" s="97" t="s">
        <v>1160</v>
      </c>
      <c r="B530" s="86" t="s">
        <v>418</v>
      </c>
      <c r="C530" s="86" t="s">
        <v>8</v>
      </c>
      <c r="D530" s="99" t="s">
        <v>1065</v>
      </c>
      <c r="F530" s="86" t="s">
        <v>3</v>
      </c>
      <c r="G530" s="86" t="s">
        <v>494</v>
      </c>
      <c r="H530" s="86" t="s">
        <v>439</v>
      </c>
      <c r="I530" s="105">
        <v>44441</v>
      </c>
      <c r="J530" s="125">
        <v>385</v>
      </c>
    </row>
    <row r="531" spans="1:10" x14ac:dyDescent="0.25">
      <c r="A531" s="97" t="s">
        <v>1160</v>
      </c>
      <c r="B531" s="86" t="s">
        <v>418</v>
      </c>
      <c r="C531" s="86" t="s">
        <v>8</v>
      </c>
      <c r="D531" s="99" t="s">
        <v>1066</v>
      </c>
      <c r="F531" s="86" t="s">
        <v>3</v>
      </c>
      <c r="G531" s="86" t="s">
        <v>494</v>
      </c>
      <c r="H531" s="86" t="s">
        <v>439</v>
      </c>
      <c r="I531" s="105">
        <v>44441</v>
      </c>
      <c r="J531" s="125">
        <v>385</v>
      </c>
    </row>
    <row r="532" spans="1:10" x14ac:dyDescent="0.25">
      <c r="A532" s="97" t="s">
        <v>1160</v>
      </c>
      <c r="B532" s="86" t="s">
        <v>418</v>
      </c>
      <c r="C532" s="86" t="s">
        <v>8</v>
      </c>
      <c r="D532" s="99" t="s">
        <v>1067</v>
      </c>
      <c r="F532" s="86" t="s">
        <v>3</v>
      </c>
      <c r="G532" s="86" t="s">
        <v>494</v>
      </c>
      <c r="H532" s="86" t="s">
        <v>439</v>
      </c>
      <c r="I532" s="105">
        <v>44441</v>
      </c>
      <c r="J532" s="125">
        <v>385</v>
      </c>
    </row>
    <row r="533" spans="1:10" x14ac:dyDescent="0.25">
      <c r="A533" s="97" t="s">
        <v>1160</v>
      </c>
      <c r="B533" s="86" t="s">
        <v>418</v>
      </c>
      <c r="C533" s="86" t="s">
        <v>8</v>
      </c>
      <c r="D533" s="99" t="s">
        <v>1068</v>
      </c>
      <c r="F533" s="86" t="s">
        <v>3</v>
      </c>
      <c r="G533" s="86" t="s">
        <v>494</v>
      </c>
      <c r="H533" s="86" t="s">
        <v>439</v>
      </c>
      <c r="I533" s="105">
        <v>44441</v>
      </c>
      <c r="J533" s="125">
        <v>385</v>
      </c>
    </row>
    <row r="534" spans="1:10" x14ac:dyDescent="0.25">
      <c r="A534" s="97" t="s">
        <v>1160</v>
      </c>
      <c r="B534" s="86" t="s">
        <v>418</v>
      </c>
      <c r="C534" s="86" t="s">
        <v>8</v>
      </c>
      <c r="D534" s="99" t="s">
        <v>1069</v>
      </c>
      <c r="F534" s="86" t="s">
        <v>3</v>
      </c>
      <c r="G534" s="86" t="s">
        <v>494</v>
      </c>
      <c r="H534" s="86" t="s">
        <v>439</v>
      </c>
      <c r="I534" s="105">
        <v>44441</v>
      </c>
      <c r="J534" s="125">
        <v>385</v>
      </c>
    </row>
    <row r="535" spans="1:10" x14ac:dyDescent="0.25">
      <c r="A535" s="97" t="s">
        <v>1160</v>
      </c>
      <c r="B535" s="86" t="s">
        <v>418</v>
      </c>
      <c r="C535" s="86" t="s">
        <v>8</v>
      </c>
      <c r="D535" s="99" t="s">
        <v>1070</v>
      </c>
      <c r="F535" s="86" t="s">
        <v>3</v>
      </c>
      <c r="G535" s="86" t="s">
        <v>651</v>
      </c>
      <c r="H535" s="86" t="s">
        <v>439</v>
      </c>
      <c r="I535" s="105">
        <v>44441</v>
      </c>
      <c r="J535" s="125">
        <v>385</v>
      </c>
    </row>
    <row r="536" spans="1:10" x14ac:dyDescent="0.25">
      <c r="A536" s="97" t="s">
        <v>1160</v>
      </c>
      <c r="B536" s="86" t="s">
        <v>418</v>
      </c>
      <c r="C536" s="86" t="s">
        <v>8</v>
      </c>
      <c r="D536" s="99" t="s">
        <v>1071</v>
      </c>
      <c r="F536" s="86" t="s">
        <v>3</v>
      </c>
      <c r="G536" s="86" t="s">
        <v>817</v>
      </c>
      <c r="H536" s="86" t="s">
        <v>439</v>
      </c>
      <c r="I536" s="105">
        <v>44441</v>
      </c>
      <c r="J536" s="125">
        <v>385</v>
      </c>
    </row>
    <row r="537" spans="1:10" x14ac:dyDescent="0.25">
      <c r="A537" s="97" t="s">
        <v>1160</v>
      </c>
      <c r="B537" s="86" t="s">
        <v>418</v>
      </c>
      <c r="C537" s="86" t="s">
        <v>8</v>
      </c>
      <c r="D537" s="99" t="s">
        <v>1072</v>
      </c>
      <c r="F537" s="86" t="s">
        <v>3</v>
      </c>
      <c r="G537" s="86" t="s">
        <v>494</v>
      </c>
      <c r="H537" s="86" t="s">
        <v>439</v>
      </c>
      <c r="I537" s="105">
        <v>44441</v>
      </c>
      <c r="J537" s="125">
        <v>385</v>
      </c>
    </row>
    <row r="538" spans="1:10" x14ac:dyDescent="0.25">
      <c r="A538" s="97" t="s">
        <v>1160</v>
      </c>
      <c r="B538" s="86" t="s">
        <v>418</v>
      </c>
      <c r="C538" s="86" t="s">
        <v>8</v>
      </c>
      <c r="D538" s="99" t="s">
        <v>1073</v>
      </c>
      <c r="F538" s="86" t="s">
        <v>3</v>
      </c>
      <c r="G538" s="86" t="s">
        <v>494</v>
      </c>
      <c r="H538" s="86" t="s">
        <v>439</v>
      </c>
      <c r="I538" s="105">
        <v>44441</v>
      </c>
      <c r="J538" s="125">
        <v>385</v>
      </c>
    </row>
    <row r="539" spans="1:10" x14ac:dyDescent="0.25">
      <c r="A539" s="97" t="s">
        <v>1160</v>
      </c>
      <c r="B539" s="86" t="s">
        <v>418</v>
      </c>
      <c r="C539" s="86" t="s">
        <v>8</v>
      </c>
      <c r="D539" s="99" t="s">
        <v>1074</v>
      </c>
      <c r="F539" s="86" t="s">
        <v>3</v>
      </c>
      <c r="G539" s="86" t="s">
        <v>494</v>
      </c>
      <c r="H539" s="86" t="s">
        <v>439</v>
      </c>
      <c r="I539" s="105">
        <v>44441</v>
      </c>
      <c r="J539" s="125">
        <v>385</v>
      </c>
    </row>
    <row r="540" spans="1:10" x14ac:dyDescent="0.25">
      <c r="A540" s="97" t="s">
        <v>1160</v>
      </c>
      <c r="B540" s="86" t="s">
        <v>418</v>
      </c>
      <c r="C540" s="86" t="s">
        <v>8</v>
      </c>
      <c r="D540" s="99" t="s">
        <v>1075</v>
      </c>
      <c r="F540" s="86" t="s">
        <v>3</v>
      </c>
      <c r="G540" s="86" t="s">
        <v>494</v>
      </c>
      <c r="H540" s="86" t="s">
        <v>439</v>
      </c>
      <c r="I540" s="105">
        <v>44441</v>
      </c>
      <c r="J540" s="125">
        <v>385</v>
      </c>
    </row>
    <row r="541" spans="1:10" x14ac:dyDescent="0.25">
      <c r="A541" s="97" t="s">
        <v>1160</v>
      </c>
      <c r="B541" s="86" t="s">
        <v>418</v>
      </c>
      <c r="C541" s="86" t="s">
        <v>8</v>
      </c>
      <c r="D541" s="99" t="s">
        <v>1076</v>
      </c>
      <c r="F541" s="86" t="s">
        <v>3</v>
      </c>
      <c r="G541" s="86" t="s">
        <v>494</v>
      </c>
      <c r="H541" s="86" t="s">
        <v>439</v>
      </c>
      <c r="I541" s="105">
        <v>44441</v>
      </c>
      <c r="J541" s="125">
        <v>385</v>
      </c>
    </row>
    <row r="542" spans="1:10" x14ac:dyDescent="0.25">
      <c r="A542" s="97" t="s">
        <v>1160</v>
      </c>
      <c r="B542" s="86" t="s">
        <v>418</v>
      </c>
      <c r="C542" s="86" t="s">
        <v>8</v>
      </c>
      <c r="D542" s="99" t="s">
        <v>1077</v>
      </c>
      <c r="F542" s="86" t="s">
        <v>3</v>
      </c>
      <c r="G542" s="86" t="s">
        <v>494</v>
      </c>
      <c r="H542" s="86" t="s">
        <v>439</v>
      </c>
      <c r="I542" s="105">
        <v>44441</v>
      </c>
      <c r="J542" s="125">
        <v>385</v>
      </c>
    </row>
    <row r="543" spans="1:10" x14ac:dyDescent="0.25">
      <c r="A543" s="97" t="s">
        <v>1160</v>
      </c>
      <c r="B543" s="86" t="s">
        <v>418</v>
      </c>
      <c r="C543" s="86" t="s">
        <v>8</v>
      </c>
      <c r="D543" s="99" t="s">
        <v>1078</v>
      </c>
      <c r="F543" s="86" t="s">
        <v>3</v>
      </c>
      <c r="G543" s="86" t="s">
        <v>494</v>
      </c>
      <c r="H543" s="86" t="s">
        <v>439</v>
      </c>
      <c r="I543" s="105">
        <v>44441</v>
      </c>
      <c r="J543" s="125">
        <v>385</v>
      </c>
    </row>
    <row r="544" spans="1:10" x14ac:dyDescent="0.25">
      <c r="A544" s="97" t="s">
        <v>1160</v>
      </c>
      <c r="B544" s="86" t="s">
        <v>418</v>
      </c>
      <c r="C544" s="86" t="s">
        <v>8</v>
      </c>
      <c r="D544" s="99" t="s">
        <v>1079</v>
      </c>
      <c r="F544" s="86" t="s">
        <v>3</v>
      </c>
      <c r="G544" s="86" t="s">
        <v>1080</v>
      </c>
      <c r="H544" s="86" t="s">
        <v>439</v>
      </c>
      <c r="I544" s="105">
        <v>44441</v>
      </c>
      <c r="J544" s="125">
        <v>385</v>
      </c>
    </row>
    <row r="545" spans="1:10" x14ac:dyDescent="0.25">
      <c r="A545" s="97" t="s">
        <v>1160</v>
      </c>
      <c r="B545" s="86" t="s">
        <v>418</v>
      </c>
      <c r="C545" s="86" t="s">
        <v>16</v>
      </c>
      <c r="D545" s="99" t="s">
        <v>48</v>
      </c>
      <c r="E545" s="99" t="s">
        <v>49</v>
      </c>
      <c r="F545" s="86" t="s">
        <v>3</v>
      </c>
      <c r="G545" s="86" t="s">
        <v>550</v>
      </c>
      <c r="H545" s="86" t="s">
        <v>439</v>
      </c>
      <c r="I545" s="105"/>
      <c r="J545" s="125">
        <v>385</v>
      </c>
    </row>
    <row r="546" spans="1:10" x14ac:dyDescent="0.25">
      <c r="A546" s="97" t="s">
        <v>1160</v>
      </c>
      <c r="B546" s="86" t="s">
        <v>418</v>
      </c>
      <c r="C546" s="86" t="s">
        <v>16</v>
      </c>
      <c r="D546" s="99" t="s">
        <v>50</v>
      </c>
      <c r="E546" s="99" t="s">
        <v>51</v>
      </c>
      <c r="F546" s="86" t="s">
        <v>3</v>
      </c>
      <c r="G546" s="86" t="s">
        <v>551</v>
      </c>
      <c r="H546" s="86" t="s">
        <v>439</v>
      </c>
      <c r="I546" s="105"/>
      <c r="J546" s="125">
        <v>385</v>
      </c>
    </row>
    <row r="547" spans="1:10" x14ac:dyDescent="0.25">
      <c r="A547" s="97" t="s">
        <v>1160</v>
      </c>
      <c r="B547" s="86" t="s">
        <v>418</v>
      </c>
      <c r="C547" s="86" t="s">
        <v>16</v>
      </c>
      <c r="D547" s="99" t="s">
        <v>52</v>
      </c>
      <c r="E547" s="99" t="s">
        <v>53</v>
      </c>
      <c r="F547" s="86" t="s">
        <v>3</v>
      </c>
      <c r="G547" s="86" t="s">
        <v>552</v>
      </c>
      <c r="H547" s="86" t="s">
        <v>439</v>
      </c>
      <c r="I547" s="105"/>
      <c r="J547" s="125">
        <v>385</v>
      </c>
    </row>
    <row r="548" spans="1:10" x14ac:dyDescent="0.25">
      <c r="A548" s="97" t="s">
        <v>1160</v>
      </c>
      <c r="B548" s="86" t="s">
        <v>418</v>
      </c>
      <c r="C548" s="86" t="s">
        <v>264</v>
      </c>
      <c r="D548" s="99" t="s">
        <v>270</v>
      </c>
      <c r="F548" s="86" t="s">
        <v>3</v>
      </c>
      <c r="G548" s="86" t="s">
        <v>554</v>
      </c>
      <c r="H548" s="86" t="s">
        <v>439</v>
      </c>
      <c r="I548" s="105">
        <v>43985</v>
      </c>
      <c r="J548" s="125">
        <v>385</v>
      </c>
    </row>
    <row r="549" spans="1:10" x14ac:dyDescent="0.25">
      <c r="A549" s="97" t="s">
        <v>1160</v>
      </c>
      <c r="B549" s="86" t="s">
        <v>418</v>
      </c>
      <c r="C549" s="86" t="s">
        <v>264</v>
      </c>
      <c r="D549" s="99" t="s">
        <v>271</v>
      </c>
      <c r="F549" s="86" t="s">
        <v>3</v>
      </c>
      <c r="G549" s="86" t="s">
        <v>555</v>
      </c>
      <c r="H549" s="86" t="s">
        <v>439</v>
      </c>
      <c r="I549" s="105">
        <v>43985</v>
      </c>
      <c r="J549" s="125">
        <v>385</v>
      </c>
    </row>
    <row r="550" spans="1:10" x14ac:dyDescent="0.25">
      <c r="A550" s="97" t="s">
        <v>1160</v>
      </c>
      <c r="B550" s="86" t="s">
        <v>418</v>
      </c>
      <c r="C550" s="86" t="s">
        <v>264</v>
      </c>
      <c r="D550" s="99" t="s">
        <v>272</v>
      </c>
      <c r="F550" s="86" t="s">
        <v>3</v>
      </c>
      <c r="G550" s="86" t="s">
        <v>551</v>
      </c>
      <c r="H550" s="86" t="s">
        <v>439</v>
      </c>
      <c r="I550" s="105">
        <v>43985</v>
      </c>
      <c r="J550" s="125">
        <v>385</v>
      </c>
    </row>
    <row r="551" spans="1:10" x14ac:dyDescent="0.25">
      <c r="A551" s="97" t="s">
        <v>1160</v>
      </c>
      <c r="B551" s="86" t="s">
        <v>418</v>
      </c>
      <c r="C551" s="86" t="s">
        <v>264</v>
      </c>
      <c r="D551" s="99" t="s">
        <v>269</v>
      </c>
      <c r="F551" s="86" t="s">
        <v>3</v>
      </c>
      <c r="G551" s="86" t="s">
        <v>553</v>
      </c>
      <c r="H551" s="86" t="s">
        <v>439</v>
      </c>
      <c r="I551" s="105">
        <v>43985</v>
      </c>
      <c r="J551" s="125">
        <v>385</v>
      </c>
    </row>
    <row r="552" spans="1:10" x14ac:dyDescent="0.25">
      <c r="A552" s="97" t="s">
        <v>1160</v>
      </c>
      <c r="B552" s="86" t="s">
        <v>418</v>
      </c>
      <c r="C552" s="86" t="s">
        <v>184</v>
      </c>
      <c r="D552" s="99" t="s">
        <v>185</v>
      </c>
      <c r="E552" s="99" t="s">
        <v>186</v>
      </c>
      <c r="F552" s="86" t="s">
        <v>3</v>
      </c>
      <c r="G552" s="86" t="s">
        <v>556</v>
      </c>
      <c r="H552" s="86" t="s">
        <v>439</v>
      </c>
      <c r="I552" s="105">
        <v>43123</v>
      </c>
      <c r="J552" s="125">
        <v>385</v>
      </c>
    </row>
    <row r="553" spans="1:10" x14ac:dyDescent="0.25">
      <c r="A553" s="97" t="s">
        <v>1160</v>
      </c>
      <c r="B553" s="86" t="s">
        <v>418</v>
      </c>
      <c r="C553" s="86" t="s">
        <v>184</v>
      </c>
      <c r="D553" s="99" t="s">
        <v>187</v>
      </c>
      <c r="E553" s="99" t="s">
        <v>188</v>
      </c>
      <c r="F553" s="86" t="s">
        <v>3</v>
      </c>
      <c r="G553" s="86" t="s">
        <v>515</v>
      </c>
      <c r="H553" s="86" t="s">
        <v>439</v>
      </c>
      <c r="I553" s="105">
        <v>43123</v>
      </c>
      <c r="J553" s="125">
        <v>385</v>
      </c>
    </row>
    <row r="554" spans="1:10" x14ac:dyDescent="0.25">
      <c r="A554" s="97" t="s">
        <v>1160</v>
      </c>
      <c r="B554" s="86" t="s">
        <v>418</v>
      </c>
      <c r="C554" s="86" t="s">
        <v>54</v>
      </c>
      <c r="D554" s="99" t="s">
        <v>652</v>
      </c>
      <c r="F554" s="86" t="s">
        <v>3</v>
      </c>
      <c r="G554" s="86" t="s">
        <v>516</v>
      </c>
      <c r="H554" s="86" t="s">
        <v>439</v>
      </c>
      <c r="I554" s="105">
        <v>44469</v>
      </c>
      <c r="J554" s="125">
        <v>385</v>
      </c>
    </row>
    <row r="555" spans="1:10" x14ac:dyDescent="0.25">
      <c r="A555" s="97" t="s">
        <v>1160</v>
      </c>
      <c r="B555" s="86" t="s">
        <v>418</v>
      </c>
      <c r="C555" s="86" t="s">
        <v>54</v>
      </c>
      <c r="D555" s="99" t="s">
        <v>653</v>
      </c>
      <c r="F555" s="86" t="s">
        <v>3</v>
      </c>
      <c r="G555" s="86" t="s">
        <v>654</v>
      </c>
      <c r="H555" s="86" t="s">
        <v>439</v>
      </c>
      <c r="I555" s="105">
        <v>44469</v>
      </c>
      <c r="J555" s="125">
        <v>385</v>
      </c>
    </row>
    <row r="556" spans="1:10" x14ac:dyDescent="0.25">
      <c r="A556" s="97" t="s">
        <v>1160</v>
      </c>
      <c r="B556" s="86" t="s">
        <v>418</v>
      </c>
      <c r="C556" s="86" t="s">
        <v>54</v>
      </c>
      <c r="D556" s="99" t="s">
        <v>655</v>
      </c>
      <c r="F556" s="86" t="s">
        <v>3</v>
      </c>
      <c r="G556" s="86" t="s">
        <v>649</v>
      </c>
      <c r="H556" s="86" t="s">
        <v>439</v>
      </c>
      <c r="I556" s="105">
        <v>44469</v>
      </c>
      <c r="J556" s="125">
        <v>385</v>
      </c>
    </row>
    <row r="557" spans="1:10" x14ac:dyDescent="0.25">
      <c r="A557" s="97" t="s">
        <v>1160</v>
      </c>
      <c r="B557" s="86" t="s">
        <v>418</v>
      </c>
      <c r="C557" s="86" t="s">
        <v>54</v>
      </c>
      <c r="D557" s="99" t="s">
        <v>656</v>
      </c>
      <c r="F557" s="86" t="s">
        <v>3</v>
      </c>
      <c r="G557" s="86" t="s">
        <v>657</v>
      </c>
      <c r="H557" s="86" t="s">
        <v>439</v>
      </c>
      <c r="I557" s="105">
        <v>44469</v>
      </c>
      <c r="J557" s="125">
        <v>385</v>
      </c>
    </row>
    <row r="558" spans="1:10" x14ac:dyDescent="0.25">
      <c r="A558" s="97" t="s">
        <v>1160</v>
      </c>
      <c r="B558" s="86" t="s">
        <v>418</v>
      </c>
      <c r="C558" s="86" t="s">
        <v>54</v>
      </c>
      <c r="D558" s="99" t="s">
        <v>658</v>
      </c>
      <c r="F558" s="86" t="s">
        <v>3</v>
      </c>
      <c r="G558" s="86" t="s">
        <v>659</v>
      </c>
      <c r="H558" s="86" t="s">
        <v>439</v>
      </c>
      <c r="I558" s="105">
        <v>44469</v>
      </c>
      <c r="J558" s="125">
        <v>385</v>
      </c>
    </row>
    <row r="559" spans="1:10" x14ac:dyDescent="0.25">
      <c r="A559" s="97" t="s">
        <v>1160</v>
      </c>
      <c r="B559" s="86" t="s">
        <v>418</v>
      </c>
      <c r="C559" s="86" t="s">
        <v>54</v>
      </c>
      <c r="D559" s="99" t="s">
        <v>660</v>
      </c>
      <c r="F559" s="86" t="s">
        <v>3</v>
      </c>
      <c r="G559" s="86" t="s">
        <v>515</v>
      </c>
      <c r="H559" s="86" t="s">
        <v>439</v>
      </c>
      <c r="I559" s="105">
        <v>44469</v>
      </c>
      <c r="J559" s="125">
        <v>385</v>
      </c>
    </row>
    <row r="560" spans="1:10" x14ac:dyDescent="0.25">
      <c r="A560" s="97" t="s">
        <v>1160</v>
      </c>
      <c r="B560" s="86" t="s">
        <v>418</v>
      </c>
      <c r="C560" s="86" t="s">
        <v>54</v>
      </c>
      <c r="D560" s="99" t="s">
        <v>661</v>
      </c>
      <c r="F560" s="86" t="s">
        <v>3</v>
      </c>
      <c r="G560" s="86" t="s">
        <v>505</v>
      </c>
      <c r="H560" s="86" t="s">
        <v>439</v>
      </c>
      <c r="I560" s="105">
        <v>44469</v>
      </c>
      <c r="J560" s="125">
        <v>385</v>
      </c>
    </row>
    <row r="561" spans="1:10" x14ac:dyDescent="0.25">
      <c r="A561" s="97" t="s">
        <v>1160</v>
      </c>
      <c r="B561" s="86" t="s">
        <v>418</v>
      </c>
      <c r="C561" s="86" t="s">
        <v>54</v>
      </c>
      <c r="D561" s="99" t="s">
        <v>662</v>
      </c>
      <c r="F561" s="86" t="s">
        <v>3</v>
      </c>
      <c r="G561" s="86" t="s">
        <v>663</v>
      </c>
      <c r="H561" s="86" t="s">
        <v>439</v>
      </c>
      <c r="I561" s="105">
        <v>44469</v>
      </c>
      <c r="J561" s="125">
        <v>385</v>
      </c>
    </row>
    <row r="562" spans="1:10" x14ac:dyDescent="0.25">
      <c r="A562" s="97" t="s">
        <v>1160</v>
      </c>
      <c r="B562" s="86" t="s">
        <v>418</v>
      </c>
      <c r="C562" s="86" t="s">
        <v>54</v>
      </c>
      <c r="D562" s="99" t="s">
        <v>664</v>
      </c>
      <c r="F562" s="86" t="s">
        <v>3</v>
      </c>
      <c r="G562" s="86" t="s">
        <v>618</v>
      </c>
      <c r="H562" s="86" t="s">
        <v>439</v>
      </c>
      <c r="I562" s="105">
        <v>44469</v>
      </c>
      <c r="J562" s="125">
        <v>385</v>
      </c>
    </row>
    <row r="563" spans="1:10" x14ac:dyDescent="0.25">
      <c r="A563" s="97" t="s">
        <v>1160</v>
      </c>
      <c r="B563" s="86" t="s">
        <v>418</v>
      </c>
      <c r="C563" s="86" t="s">
        <v>54</v>
      </c>
      <c r="D563" s="99" t="s">
        <v>665</v>
      </c>
      <c r="F563" s="86" t="s">
        <v>3</v>
      </c>
      <c r="G563" s="86" t="s">
        <v>666</v>
      </c>
      <c r="H563" s="86" t="s">
        <v>439</v>
      </c>
      <c r="I563" s="105">
        <v>44469</v>
      </c>
      <c r="J563" s="125">
        <v>385</v>
      </c>
    </row>
    <row r="564" spans="1:10" x14ac:dyDescent="0.25">
      <c r="A564" s="97" t="s">
        <v>1160</v>
      </c>
      <c r="B564" s="86" t="s">
        <v>418</v>
      </c>
      <c r="C564" s="86" t="s">
        <v>54</v>
      </c>
      <c r="D564" s="99" t="s">
        <v>667</v>
      </c>
      <c r="F564" s="86" t="s">
        <v>3</v>
      </c>
      <c r="G564" s="86" t="s">
        <v>668</v>
      </c>
      <c r="H564" s="86" t="s">
        <v>439</v>
      </c>
      <c r="I564" s="105">
        <v>44469</v>
      </c>
      <c r="J564" s="125">
        <v>385</v>
      </c>
    </row>
    <row r="565" spans="1:10" x14ac:dyDescent="0.25">
      <c r="A565" s="97" t="s">
        <v>1160</v>
      </c>
      <c r="B565" s="86" t="s">
        <v>418</v>
      </c>
      <c r="C565" s="86" t="s">
        <v>54</v>
      </c>
      <c r="D565" s="99" t="s">
        <v>669</v>
      </c>
      <c r="F565" s="86" t="s">
        <v>3</v>
      </c>
      <c r="G565" s="86" t="s">
        <v>670</v>
      </c>
      <c r="H565" s="86" t="s">
        <v>439</v>
      </c>
      <c r="I565" s="105">
        <v>44469</v>
      </c>
      <c r="J565" s="125">
        <v>385</v>
      </c>
    </row>
    <row r="566" spans="1:10" x14ac:dyDescent="0.25">
      <c r="A566" s="97" t="s">
        <v>1160</v>
      </c>
      <c r="B566" s="86" t="s">
        <v>418</v>
      </c>
      <c r="C566" s="86" t="s">
        <v>54</v>
      </c>
      <c r="D566" s="99" t="s">
        <v>671</v>
      </c>
      <c r="F566" s="86" t="s">
        <v>3</v>
      </c>
      <c r="G566" s="86" t="s">
        <v>672</v>
      </c>
      <c r="H566" s="86" t="s">
        <v>439</v>
      </c>
      <c r="I566" s="105">
        <v>44469</v>
      </c>
      <c r="J566" s="125">
        <v>385</v>
      </c>
    </row>
    <row r="567" spans="1:10" x14ac:dyDescent="0.25">
      <c r="A567" s="97" t="s">
        <v>1160</v>
      </c>
      <c r="B567" s="86" t="s">
        <v>418</v>
      </c>
      <c r="C567" s="86" t="s">
        <v>54</v>
      </c>
      <c r="D567" s="99" t="s">
        <v>673</v>
      </c>
      <c r="F567" s="86" t="s">
        <v>3</v>
      </c>
      <c r="G567" s="86" t="s">
        <v>554</v>
      </c>
      <c r="H567" s="86" t="s">
        <v>439</v>
      </c>
      <c r="I567" s="105">
        <v>44469</v>
      </c>
      <c r="J567" s="125">
        <v>385</v>
      </c>
    </row>
    <row r="568" spans="1:10" x14ac:dyDescent="0.25">
      <c r="A568" s="97" t="s">
        <v>1160</v>
      </c>
      <c r="B568" s="86" t="s">
        <v>418</v>
      </c>
      <c r="C568" s="86" t="s">
        <v>54</v>
      </c>
      <c r="D568" s="99" t="s">
        <v>674</v>
      </c>
      <c r="F568" s="86" t="s">
        <v>3</v>
      </c>
      <c r="G568" s="86" t="s">
        <v>558</v>
      </c>
      <c r="H568" s="86" t="s">
        <v>439</v>
      </c>
      <c r="I568" s="105">
        <v>44469</v>
      </c>
      <c r="J568" s="125">
        <v>385</v>
      </c>
    </row>
    <row r="569" spans="1:10" x14ac:dyDescent="0.25">
      <c r="A569" s="97" t="s">
        <v>1160</v>
      </c>
      <c r="B569" s="86" t="s">
        <v>418</v>
      </c>
      <c r="C569" s="86" t="s">
        <v>54</v>
      </c>
      <c r="D569" s="99" t="s">
        <v>675</v>
      </c>
      <c r="F569" s="86" t="s">
        <v>3</v>
      </c>
      <c r="G569" s="86" t="s">
        <v>670</v>
      </c>
      <c r="H569" s="86" t="s">
        <v>439</v>
      </c>
      <c r="I569" s="105">
        <v>44469</v>
      </c>
      <c r="J569" s="125">
        <v>385</v>
      </c>
    </row>
    <row r="570" spans="1:10" x14ac:dyDescent="0.25">
      <c r="A570" s="97" t="s">
        <v>1160</v>
      </c>
      <c r="B570" s="86" t="s">
        <v>418</v>
      </c>
      <c r="C570" s="86" t="s">
        <v>54</v>
      </c>
      <c r="D570" s="99" t="s">
        <v>676</v>
      </c>
      <c r="F570" s="86" t="s">
        <v>3</v>
      </c>
      <c r="G570" s="86" t="s">
        <v>677</v>
      </c>
      <c r="H570" s="86" t="s">
        <v>439</v>
      </c>
      <c r="I570" s="105">
        <v>44469</v>
      </c>
      <c r="J570" s="125">
        <v>385</v>
      </c>
    </row>
    <row r="571" spans="1:10" x14ac:dyDescent="0.25">
      <c r="A571" s="97" t="s">
        <v>1160</v>
      </c>
      <c r="B571" s="86" t="s">
        <v>418</v>
      </c>
      <c r="C571" s="86" t="s">
        <v>54</v>
      </c>
      <c r="D571" s="99" t="s">
        <v>678</v>
      </c>
      <c r="F571" s="86" t="s">
        <v>3</v>
      </c>
      <c r="G571" s="86" t="s">
        <v>679</v>
      </c>
      <c r="H571" s="86" t="s">
        <v>439</v>
      </c>
      <c r="I571" s="105">
        <v>44469</v>
      </c>
      <c r="J571" s="125">
        <v>385</v>
      </c>
    </row>
    <row r="572" spans="1:10" x14ac:dyDescent="0.25">
      <c r="A572" s="97" t="s">
        <v>1160</v>
      </c>
      <c r="B572" s="86" t="s">
        <v>418</v>
      </c>
      <c r="C572" s="86" t="s">
        <v>54</v>
      </c>
      <c r="D572" s="99" t="s">
        <v>680</v>
      </c>
      <c r="F572" s="86" t="s">
        <v>3</v>
      </c>
      <c r="G572" s="86" t="s">
        <v>513</v>
      </c>
      <c r="H572" s="86" t="s">
        <v>439</v>
      </c>
      <c r="I572" s="105">
        <v>44469</v>
      </c>
      <c r="J572" s="125">
        <v>385</v>
      </c>
    </row>
    <row r="573" spans="1:10" x14ac:dyDescent="0.25">
      <c r="A573" s="97" t="s">
        <v>1160</v>
      </c>
      <c r="B573" s="86" t="s">
        <v>418</v>
      </c>
      <c r="C573" s="86" t="s">
        <v>54</v>
      </c>
      <c r="D573" s="99" t="s">
        <v>681</v>
      </c>
      <c r="F573" s="86" t="s">
        <v>3</v>
      </c>
      <c r="G573" s="86" t="s">
        <v>682</v>
      </c>
      <c r="H573" s="86" t="s">
        <v>439</v>
      </c>
      <c r="I573" s="105">
        <v>44469</v>
      </c>
      <c r="J573" s="125">
        <v>385</v>
      </c>
    </row>
    <row r="574" spans="1:10" x14ac:dyDescent="0.25">
      <c r="A574" s="97" t="s">
        <v>1160</v>
      </c>
      <c r="B574" s="86" t="s">
        <v>418</v>
      </c>
      <c r="C574" s="86" t="s">
        <v>54</v>
      </c>
      <c r="D574" s="99" t="s">
        <v>683</v>
      </c>
      <c r="F574" s="86" t="s">
        <v>3</v>
      </c>
      <c r="G574" s="86" t="s">
        <v>684</v>
      </c>
      <c r="H574" s="86" t="s">
        <v>439</v>
      </c>
      <c r="I574" s="105">
        <v>44469</v>
      </c>
      <c r="J574" s="125">
        <v>385</v>
      </c>
    </row>
    <row r="575" spans="1:10" x14ac:dyDescent="0.25">
      <c r="A575" s="97" t="s">
        <v>1160</v>
      </c>
      <c r="B575" s="86" t="s">
        <v>418</v>
      </c>
      <c r="C575" s="86" t="s">
        <v>54</v>
      </c>
      <c r="D575" s="99" t="s">
        <v>685</v>
      </c>
      <c r="F575" s="86" t="s">
        <v>3</v>
      </c>
      <c r="G575" s="86" t="s">
        <v>686</v>
      </c>
      <c r="H575" s="86" t="s">
        <v>439</v>
      </c>
      <c r="I575" s="105">
        <v>44469</v>
      </c>
      <c r="J575" s="125">
        <v>385</v>
      </c>
    </row>
    <row r="576" spans="1:10" x14ac:dyDescent="0.25">
      <c r="A576" s="97" t="s">
        <v>1160</v>
      </c>
      <c r="B576" s="86" t="s">
        <v>418</v>
      </c>
      <c r="C576" s="86" t="s">
        <v>54</v>
      </c>
      <c r="D576" s="99" t="s">
        <v>687</v>
      </c>
      <c r="F576" s="86" t="s">
        <v>3</v>
      </c>
      <c r="G576" s="86" t="s">
        <v>554</v>
      </c>
      <c r="H576" s="86" t="s">
        <v>439</v>
      </c>
      <c r="I576" s="105">
        <v>44469</v>
      </c>
      <c r="J576" s="125">
        <v>385</v>
      </c>
    </row>
    <row r="577" spans="1:10" x14ac:dyDescent="0.25">
      <c r="A577" s="97" t="s">
        <v>1160</v>
      </c>
      <c r="B577" s="86" t="s">
        <v>418</v>
      </c>
      <c r="C577" s="86" t="s">
        <v>54</v>
      </c>
      <c r="D577" s="99" t="s">
        <v>688</v>
      </c>
      <c r="F577" s="86" t="s">
        <v>3</v>
      </c>
      <c r="G577" s="86" t="s">
        <v>567</v>
      </c>
      <c r="H577" s="86" t="s">
        <v>439</v>
      </c>
      <c r="I577" s="105">
        <v>44469</v>
      </c>
      <c r="J577" s="125">
        <v>385</v>
      </c>
    </row>
    <row r="578" spans="1:10" x14ac:dyDescent="0.25">
      <c r="A578" s="97" t="s">
        <v>1160</v>
      </c>
      <c r="B578" s="86" t="s">
        <v>418</v>
      </c>
      <c r="C578" s="86" t="s">
        <v>54</v>
      </c>
      <c r="D578" s="99" t="s">
        <v>689</v>
      </c>
      <c r="F578" s="86" t="s">
        <v>3</v>
      </c>
      <c r="G578" s="86" t="s">
        <v>690</v>
      </c>
      <c r="H578" s="86" t="s">
        <v>439</v>
      </c>
      <c r="I578" s="105">
        <v>44469</v>
      </c>
      <c r="J578" s="125">
        <v>385</v>
      </c>
    </row>
    <row r="579" spans="1:10" x14ac:dyDescent="0.25">
      <c r="A579" s="97" t="s">
        <v>1160</v>
      </c>
      <c r="B579" s="86" t="s">
        <v>418</v>
      </c>
      <c r="C579" s="86" t="s">
        <v>54</v>
      </c>
      <c r="D579" s="99" t="s">
        <v>691</v>
      </c>
      <c r="F579" s="86" t="s">
        <v>3</v>
      </c>
      <c r="G579" s="86" t="s">
        <v>692</v>
      </c>
      <c r="H579" s="86" t="s">
        <v>439</v>
      </c>
      <c r="I579" s="105">
        <v>44469</v>
      </c>
      <c r="J579" s="125">
        <v>385</v>
      </c>
    </row>
    <row r="580" spans="1:10" x14ac:dyDescent="0.25">
      <c r="A580" s="97" t="s">
        <v>1160</v>
      </c>
      <c r="B580" s="86" t="s">
        <v>418</v>
      </c>
      <c r="C580" s="86" t="s">
        <v>54</v>
      </c>
      <c r="D580" s="99" t="s">
        <v>693</v>
      </c>
      <c r="F580" s="86" t="s">
        <v>3</v>
      </c>
      <c r="G580" s="86" t="s">
        <v>539</v>
      </c>
      <c r="H580" s="86" t="s">
        <v>439</v>
      </c>
      <c r="I580" s="105">
        <v>44469</v>
      </c>
      <c r="J580" s="125">
        <v>385</v>
      </c>
    </row>
    <row r="581" spans="1:10" x14ac:dyDescent="0.25">
      <c r="A581" s="97" t="s">
        <v>1160</v>
      </c>
      <c r="B581" s="86" t="s">
        <v>418</v>
      </c>
      <c r="C581" s="86" t="s">
        <v>54</v>
      </c>
      <c r="D581" s="99" t="s">
        <v>694</v>
      </c>
      <c r="F581" s="86" t="s">
        <v>3</v>
      </c>
      <c r="G581" s="86" t="s">
        <v>695</v>
      </c>
      <c r="H581" s="86" t="s">
        <v>439</v>
      </c>
      <c r="I581" s="105">
        <v>44469</v>
      </c>
      <c r="J581" s="125">
        <v>385</v>
      </c>
    </row>
    <row r="582" spans="1:10" x14ac:dyDescent="0.25">
      <c r="A582" s="97" t="s">
        <v>1160</v>
      </c>
      <c r="B582" s="86" t="s">
        <v>418</v>
      </c>
      <c r="C582" s="86" t="s">
        <v>54</v>
      </c>
      <c r="D582" s="99" t="s">
        <v>696</v>
      </c>
      <c r="F582" s="86" t="s">
        <v>3</v>
      </c>
      <c r="G582" s="86" t="s">
        <v>697</v>
      </c>
      <c r="H582" s="86" t="s">
        <v>439</v>
      </c>
      <c r="I582" s="105">
        <v>44469</v>
      </c>
      <c r="J582" s="125">
        <v>385</v>
      </c>
    </row>
    <row r="583" spans="1:10" x14ac:dyDescent="0.25">
      <c r="A583" s="97" t="s">
        <v>1160</v>
      </c>
      <c r="B583" s="86" t="s">
        <v>418</v>
      </c>
      <c r="C583" s="86" t="s">
        <v>54</v>
      </c>
      <c r="D583" s="99" t="s">
        <v>698</v>
      </c>
      <c r="F583" s="86" t="s">
        <v>3</v>
      </c>
      <c r="G583" s="86" t="s">
        <v>561</v>
      </c>
      <c r="H583" s="86" t="s">
        <v>439</v>
      </c>
      <c r="I583" s="105">
        <v>44469</v>
      </c>
      <c r="J583" s="125">
        <v>385</v>
      </c>
    </row>
    <row r="584" spans="1:10" x14ac:dyDescent="0.25">
      <c r="A584" s="97" t="s">
        <v>1160</v>
      </c>
      <c r="B584" s="86" t="s">
        <v>418</v>
      </c>
      <c r="C584" s="86" t="s">
        <v>54</v>
      </c>
      <c r="D584" s="99" t="s">
        <v>699</v>
      </c>
      <c r="F584" s="86" t="s">
        <v>3</v>
      </c>
      <c r="G584" s="86" t="s">
        <v>700</v>
      </c>
      <c r="H584" s="86" t="s">
        <v>439</v>
      </c>
      <c r="I584" s="105">
        <v>44469</v>
      </c>
      <c r="J584" s="125">
        <v>385</v>
      </c>
    </row>
    <row r="585" spans="1:10" x14ac:dyDescent="0.25">
      <c r="A585" s="97" t="s">
        <v>1160</v>
      </c>
      <c r="B585" s="86" t="s">
        <v>418</v>
      </c>
      <c r="C585" s="86" t="s">
        <v>54</v>
      </c>
      <c r="D585" s="99" t="s">
        <v>701</v>
      </c>
      <c r="F585" s="86" t="s">
        <v>3</v>
      </c>
      <c r="G585" s="86" t="s">
        <v>493</v>
      </c>
      <c r="H585" s="86" t="s">
        <v>439</v>
      </c>
      <c r="I585" s="105">
        <v>44469</v>
      </c>
      <c r="J585" s="125">
        <v>385</v>
      </c>
    </row>
    <row r="586" spans="1:10" x14ac:dyDescent="0.25">
      <c r="A586" s="97" t="s">
        <v>1160</v>
      </c>
      <c r="B586" s="86" t="s">
        <v>418</v>
      </c>
      <c r="C586" s="86" t="s">
        <v>54</v>
      </c>
      <c r="D586" s="99" t="s">
        <v>702</v>
      </c>
      <c r="F586" s="86" t="s">
        <v>3</v>
      </c>
      <c r="G586" s="86" t="s">
        <v>551</v>
      </c>
      <c r="H586" s="86" t="s">
        <v>439</v>
      </c>
      <c r="I586" s="105">
        <v>44469</v>
      </c>
      <c r="J586" s="125">
        <v>385</v>
      </c>
    </row>
    <row r="587" spans="1:10" x14ac:dyDescent="0.25">
      <c r="A587" s="97" t="s">
        <v>1160</v>
      </c>
      <c r="B587" s="86" t="s">
        <v>418</v>
      </c>
      <c r="C587" s="86" t="s">
        <v>54</v>
      </c>
      <c r="D587" s="99" t="s">
        <v>703</v>
      </c>
      <c r="F587" s="86" t="s">
        <v>3</v>
      </c>
      <c r="G587" s="86" t="s">
        <v>498</v>
      </c>
      <c r="H587" s="86" t="s">
        <v>439</v>
      </c>
      <c r="I587" s="105">
        <v>44469</v>
      </c>
      <c r="J587" s="125">
        <v>385</v>
      </c>
    </row>
    <row r="588" spans="1:10" x14ac:dyDescent="0.25">
      <c r="A588" s="97" t="s">
        <v>1160</v>
      </c>
      <c r="B588" s="86" t="s">
        <v>418</v>
      </c>
      <c r="C588" s="86" t="s">
        <v>54</v>
      </c>
      <c r="D588" s="99" t="s">
        <v>704</v>
      </c>
      <c r="F588" s="86" t="s">
        <v>3</v>
      </c>
      <c r="G588" s="86" t="s">
        <v>557</v>
      </c>
      <c r="H588" s="86" t="s">
        <v>439</v>
      </c>
      <c r="I588" s="105">
        <v>44469</v>
      </c>
      <c r="J588" s="125">
        <v>385</v>
      </c>
    </row>
    <row r="589" spans="1:10" x14ac:dyDescent="0.25">
      <c r="A589" s="97" t="s">
        <v>1160</v>
      </c>
      <c r="B589" s="86" t="s">
        <v>418</v>
      </c>
      <c r="C589" s="86" t="s">
        <v>54</v>
      </c>
      <c r="D589" s="99" t="s">
        <v>705</v>
      </c>
      <c r="F589" s="86" t="s">
        <v>3</v>
      </c>
      <c r="G589" s="86" t="s">
        <v>706</v>
      </c>
      <c r="H589" s="86" t="s">
        <v>439</v>
      </c>
      <c r="I589" s="105">
        <v>44469</v>
      </c>
      <c r="J589" s="125">
        <v>385</v>
      </c>
    </row>
    <row r="590" spans="1:10" x14ac:dyDescent="0.25">
      <c r="A590" s="97" t="s">
        <v>1160</v>
      </c>
      <c r="B590" s="86" t="s">
        <v>418</v>
      </c>
      <c r="C590" s="86" t="s">
        <v>54</v>
      </c>
      <c r="D590" s="99" t="s">
        <v>707</v>
      </c>
      <c r="F590" s="86" t="s">
        <v>3</v>
      </c>
      <c r="G590" s="86" t="s">
        <v>499</v>
      </c>
      <c r="H590" s="86" t="s">
        <v>439</v>
      </c>
      <c r="I590" s="105">
        <v>44469</v>
      </c>
      <c r="J590" s="125">
        <v>385</v>
      </c>
    </row>
    <row r="591" spans="1:10" x14ac:dyDescent="0.25">
      <c r="A591" s="97" t="s">
        <v>1160</v>
      </c>
      <c r="B591" s="86" t="s">
        <v>418</v>
      </c>
      <c r="C591" s="86" t="s">
        <v>54</v>
      </c>
      <c r="D591" s="99" t="s">
        <v>708</v>
      </c>
      <c r="F591" s="86" t="s">
        <v>3</v>
      </c>
      <c r="G591" s="86" t="s">
        <v>649</v>
      </c>
      <c r="H591" s="86" t="s">
        <v>439</v>
      </c>
      <c r="I591" s="105">
        <v>44469</v>
      </c>
      <c r="J591" s="125">
        <v>385</v>
      </c>
    </row>
    <row r="592" spans="1:10" x14ac:dyDescent="0.25">
      <c r="A592" s="97" t="s">
        <v>1160</v>
      </c>
      <c r="B592" s="86" t="s">
        <v>418</v>
      </c>
      <c r="C592" s="86" t="s">
        <v>54</v>
      </c>
      <c r="D592" s="99" t="s">
        <v>709</v>
      </c>
      <c r="F592" s="86" t="s">
        <v>3</v>
      </c>
      <c r="G592" s="86" t="s">
        <v>525</v>
      </c>
      <c r="H592" s="86" t="s">
        <v>439</v>
      </c>
      <c r="I592" s="105">
        <v>44469</v>
      </c>
      <c r="J592" s="125">
        <v>385</v>
      </c>
    </row>
    <row r="593" spans="1:10" x14ac:dyDescent="0.25">
      <c r="A593" s="97" t="s">
        <v>1160</v>
      </c>
      <c r="B593" s="86" t="s">
        <v>418</v>
      </c>
      <c r="C593" s="86" t="s">
        <v>54</v>
      </c>
      <c r="D593" s="99" t="s">
        <v>710</v>
      </c>
      <c r="F593" s="86" t="s">
        <v>3</v>
      </c>
      <c r="G593" s="86" t="s">
        <v>711</v>
      </c>
      <c r="H593" s="86" t="s">
        <v>439</v>
      </c>
      <c r="I593" s="105">
        <v>44469</v>
      </c>
      <c r="J593" s="125">
        <v>385</v>
      </c>
    </row>
    <row r="594" spans="1:10" x14ac:dyDescent="0.25">
      <c r="A594" s="97" t="s">
        <v>1160</v>
      </c>
      <c r="B594" s="86" t="s">
        <v>418</v>
      </c>
      <c r="C594" s="86" t="s">
        <v>54</v>
      </c>
      <c r="D594" s="99" t="s">
        <v>712</v>
      </c>
      <c r="F594" s="86" t="s">
        <v>3</v>
      </c>
      <c r="G594" s="86" t="s">
        <v>677</v>
      </c>
      <c r="H594" s="86" t="s">
        <v>439</v>
      </c>
      <c r="I594" s="105">
        <v>44469</v>
      </c>
      <c r="J594" s="125">
        <v>385</v>
      </c>
    </row>
    <row r="595" spans="1:10" x14ac:dyDescent="0.25">
      <c r="A595" s="97" t="s">
        <v>1160</v>
      </c>
      <c r="B595" s="86" t="s">
        <v>418</v>
      </c>
      <c r="C595" s="86" t="s">
        <v>54</v>
      </c>
      <c r="D595" s="99" t="s">
        <v>713</v>
      </c>
      <c r="F595" s="86" t="s">
        <v>3</v>
      </c>
      <c r="G595" s="86" t="s">
        <v>714</v>
      </c>
      <c r="H595" s="86" t="s">
        <v>439</v>
      </c>
      <c r="I595" s="105">
        <v>44469</v>
      </c>
      <c r="J595" s="125">
        <v>385</v>
      </c>
    </row>
    <row r="596" spans="1:10" x14ac:dyDescent="0.25">
      <c r="A596" s="97" t="s">
        <v>1160</v>
      </c>
      <c r="B596" s="86" t="s">
        <v>418</v>
      </c>
      <c r="C596" s="86" t="s">
        <v>54</v>
      </c>
      <c r="D596" s="99" t="s">
        <v>715</v>
      </c>
      <c r="F596" s="86" t="s">
        <v>3</v>
      </c>
      <c r="G596" s="86" t="s">
        <v>716</v>
      </c>
      <c r="H596" s="86" t="s">
        <v>439</v>
      </c>
      <c r="I596" s="105">
        <v>44469</v>
      </c>
      <c r="J596" s="125">
        <v>385</v>
      </c>
    </row>
    <row r="597" spans="1:10" x14ac:dyDescent="0.25">
      <c r="A597" s="97" t="s">
        <v>1160</v>
      </c>
      <c r="B597" s="86" t="s">
        <v>418</v>
      </c>
      <c r="C597" s="86" t="s">
        <v>54</v>
      </c>
      <c r="D597" s="99" t="s">
        <v>717</v>
      </c>
      <c r="F597" s="86" t="s">
        <v>3</v>
      </c>
      <c r="G597" s="86" t="s">
        <v>718</v>
      </c>
      <c r="H597" s="86" t="s">
        <v>439</v>
      </c>
      <c r="I597" s="105">
        <v>44469</v>
      </c>
      <c r="J597" s="125">
        <v>385</v>
      </c>
    </row>
    <row r="598" spans="1:10" x14ac:dyDescent="0.25">
      <c r="A598" s="97" t="s">
        <v>1160</v>
      </c>
      <c r="B598" s="86" t="s">
        <v>418</v>
      </c>
      <c r="C598" s="86" t="s">
        <v>54</v>
      </c>
      <c r="D598" s="99" t="s">
        <v>719</v>
      </c>
      <c r="F598" s="86" t="s">
        <v>3</v>
      </c>
      <c r="G598" s="86" t="s">
        <v>720</v>
      </c>
      <c r="H598" s="86" t="s">
        <v>439</v>
      </c>
      <c r="I598" s="105">
        <v>44469</v>
      </c>
      <c r="J598" s="125">
        <v>385</v>
      </c>
    </row>
    <row r="599" spans="1:10" x14ac:dyDescent="0.25">
      <c r="A599" s="97" t="s">
        <v>1160</v>
      </c>
      <c r="B599" s="86" t="s">
        <v>418</v>
      </c>
      <c r="C599" s="86" t="s">
        <v>54</v>
      </c>
      <c r="D599" s="99" t="s">
        <v>721</v>
      </c>
      <c r="F599" s="86" t="s">
        <v>3</v>
      </c>
      <c r="G599" s="86" t="s">
        <v>722</v>
      </c>
      <c r="H599" s="86" t="s">
        <v>439</v>
      </c>
      <c r="I599" s="105">
        <v>44469</v>
      </c>
      <c r="J599" s="125">
        <v>385</v>
      </c>
    </row>
    <row r="600" spans="1:10" x14ac:dyDescent="0.25">
      <c r="A600" s="97" t="s">
        <v>1160</v>
      </c>
      <c r="B600" s="86" t="s">
        <v>418</v>
      </c>
      <c r="C600" s="86" t="s">
        <v>54</v>
      </c>
      <c r="D600" s="99" t="s">
        <v>723</v>
      </c>
      <c r="F600" s="86" t="s">
        <v>3</v>
      </c>
      <c r="G600" s="86" t="s">
        <v>724</v>
      </c>
      <c r="H600" s="86" t="s">
        <v>439</v>
      </c>
      <c r="I600" s="105">
        <v>44469</v>
      </c>
      <c r="J600" s="125">
        <v>385</v>
      </c>
    </row>
    <row r="601" spans="1:10" x14ac:dyDescent="0.25">
      <c r="A601" s="97" t="s">
        <v>1160</v>
      </c>
      <c r="B601" s="86" t="s">
        <v>418</v>
      </c>
      <c r="C601" s="86" t="s">
        <v>54</v>
      </c>
      <c r="D601" s="99" t="s">
        <v>725</v>
      </c>
      <c r="F601" s="86" t="s">
        <v>3</v>
      </c>
      <c r="G601" s="86" t="s">
        <v>720</v>
      </c>
      <c r="H601" s="86" t="s">
        <v>439</v>
      </c>
      <c r="I601" s="105">
        <v>44469</v>
      </c>
      <c r="J601" s="125">
        <v>385</v>
      </c>
    </row>
    <row r="602" spans="1:10" x14ac:dyDescent="0.25">
      <c r="A602" s="97" t="s">
        <v>1160</v>
      </c>
      <c r="B602" s="86" t="s">
        <v>418</v>
      </c>
      <c r="C602" s="86" t="s">
        <v>54</v>
      </c>
      <c r="D602" s="99" t="s">
        <v>726</v>
      </c>
      <c r="F602" s="86" t="s">
        <v>3</v>
      </c>
      <c r="G602" s="86" t="s">
        <v>727</v>
      </c>
      <c r="H602" s="86" t="s">
        <v>439</v>
      </c>
      <c r="I602" s="105">
        <v>44469</v>
      </c>
      <c r="J602" s="125">
        <v>385</v>
      </c>
    </row>
    <row r="603" spans="1:10" x14ac:dyDescent="0.25">
      <c r="A603" s="97" t="s">
        <v>1160</v>
      </c>
      <c r="B603" s="86" t="s">
        <v>418</v>
      </c>
      <c r="C603" s="86" t="s">
        <v>54</v>
      </c>
      <c r="D603" s="99" t="s">
        <v>728</v>
      </c>
      <c r="F603" s="86" t="s">
        <v>3</v>
      </c>
      <c r="G603" s="86" t="s">
        <v>527</v>
      </c>
      <c r="H603" s="86" t="s">
        <v>439</v>
      </c>
      <c r="I603" s="105">
        <v>44469</v>
      </c>
      <c r="J603" s="125">
        <v>385</v>
      </c>
    </row>
    <row r="604" spans="1:10" x14ac:dyDescent="0.25">
      <c r="A604" s="97" t="s">
        <v>1160</v>
      </c>
      <c r="B604" s="86" t="s">
        <v>418</v>
      </c>
      <c r="C604" s="86" t="s">
        <v>54</v>
      </c>
      <c r="D604" s="99" t="s">
        <v>729</v>
      </c>
      <c r="F604" s="86" t="s">
        <v>3</v>
      </c>
      <c r="G604" s="86" t="s">
        <v>730</v>
      </c>
      <c r="H604" s="86" t="s">
        <v>439</v>
      </c>
      <c r="I604" s="105">
        <v>44469</v>
      </c>
      <c r="J604" s="125">
        <v>385</v>
      </c>
    </row>
    <row r="605" spans="1:10" x14ac:dyDescent="0.25">
      <c r="A605" s="97" t="s">
        <v>1160</v>
      </c>
      <c r="B605" s="86" t="s">
        <v>418</v>
      </c>
      <c r="C605" s="3" t="s">
        <v>54</v>
      </c>
      <c r="D605" s="4" t="s">
        <v>731</v>
      </c>
      <c r="E605" s="4"/>
      <c r="F605" s="3" t="s">
        <v>3</v>
      </c>
      <c r="G605" s="86" t="s">
        <v>732</v>
      </c>
      <c r="H605" s="86" t="s">
        <v>439</v>
      </c>
      <c r="I605" s="105">
        <v>44469</v>
      </c>
      <c r="J605" s="125">
        <v>385</v>
      </c>
    </row>
    <row r="606" spans="1:10" x14ac:dyDescent="0.25">
      <c r="A606" s="97" t="s">
        <v>1160</v>
      </c>
      <c r="B606" s="86" t="s">
        <v>418</v>
      </c>
      <c r="C606" s="86" t="s">
        <v>54</v>
      </c>
      <c r="D606" s="99" t="s">
        <v>733</v>
      </c>
      <c r="F606" s="86" t="s">
        <v>3</v>
      </c>
      <c r="G606" s="86" t="s">
        <v>734</v>
      </c>
      <c r="H606" s="86" t="s">
        <v>439</v>
      </c>
      <c r="I606" s="105">
        <v>44469</v>
      </c>
      <c r="J606" s="125">
        <v>385</v>
      </c>
    </row>
    <row r="607" spans="1:10" x14ac:dyDescent="0.25">
      <c r="A607" s="97" t="s">
        <v>1160</v>
      </c>
      <c r="B607" s="86" t="s">
        <v>418</v>
      </c>
      <c r="C607" s="86" t="s">
        <v>54</v>
      </c>
      <c r="D607" s="99" t="s">
        <v>735</v>
      </c>
      <c r="F607" s="86" t="s">
        <v>3</v>
      </c>
      <c r="G607" s="86" t="s">
        <v>557</v>
      </c>
      <c r="H607" s="86" t="s">
        <v>439</v>
      </c>
      <c r="I607" s="105">
        <v>44469</v>
      </c>
      <c r="J607" s="125">
        <v>385</v>
      </c>
    </row>
    <row r="608" spans="1:10" x14ac:dyDescent="0.25">
      <c r="A608" s="97" t="s">
        <v>1160</v>
      </c>
      <c r="B608" s="86" t="s">
        <v>418</v>
      </c>
      <c r="C608" s="3" t="s">
        <v>54</v>
      </c>
      <c r="D608" s="4" t="s">
        <v>736</v>
      </c>
      <c r="E608" s="2"/>
      <c r="F608" s="3" t="s">
        <v>3</v>
      </c>
      <c r="G608" s="86" t="s">
        <v>563</v>
      </c>
      <c r="H608" s="86" t="s">
        <v>439</v>
      </c>
      <c r="I608" s="105">
        <v>44469</v>
      </c>
      <c r="J608" s="125">
        <v>385</v>
      </c>
    </row>
    <row r="609" spans="1:10" x14ac:dyDescent="0.25">
      <c r="A609" s="97" t="s">
        <v>1160</v>
      </c>
      <c r="B609" s="86" t="s">
        <v>418</v>
      </c>
      <c r="C609" s="3" t="s">
        <v>54</v>
      </c>
      <c r="D609" s="4" t="s">
        <v>737</v>
      </c>
      <c r="E609" s="2"/>
      <c r="F609" s="3" t="s">
        <v>3</v>
      </c>
      <c r="G609" s="86" t="s">
        <v>499</v>
      </c>
      <c r="H609" s="86" t="s">
        <v>439</v>
      </c>
      <c r="I609" s="105">
        <v>44469</v>
      </c>
      <c r="J609" s="125">
        <v>385</v>
      </c>
    </row>
    <row r="610" spans="1:10" x14ac:dyDescent="0.25">
      <c r="A610" s="97" t="s">
        <v>1160</v>
      </c>
      <c r="B610" s="86" t="s">
        <v>418</v>
      </c>
      <c r="C610" s="3" t="s">
        <v>54</v>
      </c>
      <c r="D610" s="4" t="s">
        <v>738</v>
      </c>
      <c r="E610" s="2"/>
      <c r="F610" s="3" t="s">
        <v>3</v>
      </c>
      <c r="G610" s="86" t="s">
        <v>739</v>
      </c>
      <c r="H610" s="86" t="s">
        <v>439</v>
      </c>
      <c r="I610" s="105">
        <v>44469</v>
      </c>
      <c r="J610" s="125">
        <v>385</v>
      </c>
    </row>
    <row r="611" spans="1:10" x14ac:dyDescent="0.25">
      <c r="A611" s="97" t="s">
        <v>1160</v>
      </c>
      <c r="B611" s="86" t="s">
        <v>418</v>
      </c>
      <c r="C611" s="3" t="s">
        <v>54</v>
      </c>
      <c r="D611" s="4" t="s">
        <v>740</v>
      </c>
      <c r="E611" s="4"/>
      <c r="F611" s="3" t="s">
        <v>3</v>
      </c>
      <c r="G611" s="86" t="s">
        <v>506</v>
      </c>
      <c r="H611" s="86" t="s">
        <v>439</v>
      </c>
      <c r="I611" s="105">
        <v>44469</v>
      </c>
      <c r="J611" s="125">
        <v>385</v>
      </c>
    </row>
    <row r="612" spans="1:10" x14ac:dyDescent="0.25">
      <c r="A612" s="97" t="s">
        <v>1160</v>
      </c>
      <c r="B612" s="86" t="s">
        <v>418</v>
      </c>
      <c r="C612" s="3" t="s">
        <v>54</v>
      </c>
      <c r="D612" s="4" t="s">
        <v>741</v>
      </c>
      <c r="E612" s="4"/>
      <c r="F612" s="3" t="s">
        <v>3</v>
      </c>
      <c r="G612" s="86" t="s">
        <v>742</v>
      </c>
      <c r="H612" s="86" t="s">
        <v>439</v>
      </c>
      <c r="I612" s="105">
        <v>44469</v>
      </c>
      <c r="J612" s="125">
        <v>385</v>
      </c>
    </row>
    <row r="613" spans="1:10" x14ac:dyDescent="0.25">
      <c r="A613" s="97" t="s">
        <v>1160</v>
      </c>
      <c r="B613" s="86" t="s">
        <v>418</v>
      </c>
      <c r="C613" s="3" t="s">
        <v>54</v>
      </c>
      <c r="D613" s="4" t="s">
        <v>743</v>
      </c>
      <c r="E613" s="4"/>
      <c r="F613" s="3" t="s">
        <v>3</v>
      </c>
      <c r="G613" s="86" t="s">
        <v>516</v>
      </c>
      <c r="H613" s="86" t="s">
        <v>439</v>
      </c>
      <c r="I613" s="105">
        <v>44469</v>
      </c>
      <c r="J613" s="125">
        <v>385</v>
      </c>
    </row>
    <row r="614" spans="1:10" x14ac:dyDescent="0.25">
      <c r="A614" s="97" t="s">
        <v>1160</v>
      </c>
      <c r="B614" s="86" t="s">
        <v>418</v>
      </c>
      <c r="C614" s="3" t="s">
        <v>54</v>
      </c>
      <c r="D614" s="4" t="s">
        <v>744</v>
      </c>
      <c r="E614" s="4"/>
      <c r="F614" s="3" t="s">
        <v>3</v>
      </c>
      <c r="G614" s="86" t="s">
        <v>745</v>
      </c>
      <c r="H614" s="86" t="s">
        <v>439</v>
      </c>
      <c r="I614" s="105">
        <v>44469</v>
      </c>
      <c r="J614" s="125">
        <v>385</v>
      </c>
    </row>
    <row r="615" spans="1:10" x14ac:dyDescent="0.25">
      <c r="A615" s="97" t="s">
        <v>1160</v>
      </c>
      <c r="B615" s="86" t="s">
        <v>418</v>
      </c>
      <c r="C615" s="3" t="s">
        <v>54</v>
      </c>
      <c r="D615" s="4" t="s">
        <v>746</v>
      </c>
      <c r="E615" s="4"/>
      <c r="F615" s="3" t="s">
        <v>3</v>
      </c>
      <c r="G615" s="86" t="s">
        <v>747</v>
      </c>
      <c r="H615" s="86" t="s">
        <v>439</v>
      </c>
      <c r="I615" s="105">
        <v>44469</v>
      </c>
      <c r="J615" s="125">
        <v>385</v>
      </c>
    </row>
    <row r="616" spans="1:10" x14ac:dyDescent="0.25">
      <c r="A616" s="97" t="s">
        <v>1160</v>
      </c>
      <c r="B616" s="86" t="s">
        <v>418</v>
      </c>
      <c r="C616" s="3" t="s">
        <v>54</v>
      </c>
      <c r="D616" s="4" t="s">
        <v>748</v>
      </c>
      <c r="E616" s="4"/>
      <c r="F616" s="3" t="s">
        <v>3</v>
      </c>
      <c r="G616" s="86" t="s">
        <v>501</v>
      </c>
      <c r="H616" s="86" t="s">
        <v>439</v>
      </c>
      <c r="I616" s="105">
        <v>44469</v>
      </c>
      <c r="J616" s="125">
        <v>385</v>
      </c>
    </row>
    <row r="617" spans="1:10" x14ac:dyDescent="0.25">
      <c r="A617" s="97" t="s">
        <v>1160</v>
      </c>
      <c r="B617" s="86" t="s">
        <v>418</v>
      </c>
      <c r="C617" s="3" t="s">
        <v>54</v>
      </c>
      <c r="D617" s="4" t="s">
        <v>749</v>
      </c>
      <c r="E617" s="4"/>
      <c r="F617" s="3" t="s">
        <v>3</v>
      </c>
      <c r="G617" s="86" t="s">
        <v>494</v>
      </c>
      <c r="H617" s="86" t="s">
        <v>439</v>
      </c>
      <c r="I617" s="105">
        <v>44469</v>
      </c>
      <c r="J617" s="125">
        <v>385</v>
      </c>
    </row>
    <row r="618" spans="1:10" x14ac:dyDescent="0.25">
      <c r="A618" s="97" t="s">
        <v>1160</v>
      </c>
      <c r="B618" s="86" t="s">
        <v>418</v>
      </c>
      <c r="C618" s="3" t="s">
        <v>54</v>
      </c>
      <c r="D618" s="4" t="s">
        <v>750</v>
      </c>
      <c r="E618" s="4"/>
      <c r="F618" s="3" t="s">
        <v>3</v>
      </c>
      <c r="G618" s="86" t="s">
        <v>497</v>
      </c>
      <c r="H618" s="86" t="s">
        <v>439</v>
      </c>
      <c r="I618" s="105">
        <v>44469</v>
      </c>
      <c r="J618" s="125">
        <v>385</v>
      </c>
    </row>
    <row r="619" spans="1:10" x14ac:dyDescent="0.25">
      <c r="A619" s="97" t="s">
        <v>1160</v>
      </c>
      <c r="B619" s="86" t="s">
        <v>418</v>
      </c>
      <c r="C619" s="3" t="s">
        <v>54</v>
      </c>
      <c r="D619" s="4" t="s">
        <v>751</v>
      </c>
      <c r="E619" s="4"/>
      <c r="F619" s="3" t="s">
        <v>3</v>
      </c>
      <c r="G619" s="86" t="s">
        <v>636</v>
      </c>
      <c r="H619" s="86" t="s">
        <v>439</v>
      </c>
      <c r="I619" s="105">
        <v>44469</v>
      </c>
      <c r="J619" s="125">
        <v>385</v>
      </c>
    </row>
    <row r="620" spans="1:10" x14ac:dyDescent="0.25">
      <c r="A620" s="97" t="s">
        <v>1160</v>
      </c>
      <c r="B620" s="86" t="s">
        <v>418</v>
      </c>
      <c r="C620" s="3" t="s">
        <v>54</v>
      </c>
      <c r="D620" s="4" t="s">
        <v>752</v>
      </c>
      <c r="E620" s="2"/>
      <c r="F620" s="3" t="s">
        <v>3</v>
      </c>
      <c r="G620" s="86" t="s">
        <v>753</v>
      </c>
      <c r="H620" s="86" t="s">
        <v>439</v>
      </c>
      <c r="I620" s="105">
        <v>44469</v>
      </c>
      <c r="J620" s="125">
        <v>385</v>
      </c>
    </row>
    <row r="621" spans="1:10" x14ac:dyDescent="0.25">
      <c r="A621" s="97" t="s">
        <v>1160</v>
      </c>
      <c r="B621" s="86" t="s">
        <v>418</v>
      </c>
      <c r="C621" s="3" t="s">
        <v>54</v>
      </c>
      <c r="D621" s="4" t="s">
        <v>754</v>
      </c>
      <c r="E621" s="4"/>
      <c r="F621" s="3" t="s">
        <v>3</v>
      </c>
      <c r="G621" s="9" t="s">
        <v>755</v>
      </c>
      <c r="H621" s="86" t="s">
        <v>439</v>
      </c>
      <c r="I621" s="105">
        <v>44469</v>
      </c>
      <c r="J621" s="124">
        <v>385</v>
      </c>
    </row>
    <row r="622" spans="1:10" x14ac:dyDescent="0.25">
      <c r="A622" s="97" t="s">
        <v>1160</v>
      </c>
      <c r="B622" s="86" t="s">
        <v>418</v>
      </c>
      <c r="C622" s="3" t="s">
        <v>54</v>
      </c>
      <c r="D622" s="4" t="s">
        <v>756</v>
      </c>
      <c r="E622" s="4"/>
      <c r="F622" s="3" t="s">
        <v>3</v>
      </c>
      <c r="G622" s="9" t="s">
        <v>757</v>
      </c>
      <c r="H622" s="86" t="s">
        <v>439</v>
      </c>
      <c r="I622" s="105">
        <v>44469</v>
      </c>
      <c r="J622" s="124">
        <v>385</v>
      </c>
    </row>
    <row r="623" spans="1:10" x14ac:dyDescent="0.25">
      <c r="A623" s="97" t="s">
        <v>1160</v>
      </c>
      <c r="B623" s="86" t="s">
        <v>418</v>
      </c>
      <c r="C623" s="3" t="s">
        <v>54</v>
      </c>
      <c r="D623" s="4" t="s">
        <v>758</v>
      </c>
      <c r="E623" s="4"/>
      <c r="F623" s="3" t="s">
        <v>3</v>
      </c>
      <c r="G623" s="9" t="s">
        <v>636</v>
      </c>
      <c r="H623" s="86" t="s">
        <v>439</v>
      </c>
      <c r="I623" s="105">
        <v>44469</v>
      </c>
      <c r="J623" s="124">
        <v>385</v>
      </c>
    </row>
    <row r="624" spans="1:10" ht="31" x14ac:dyDescent="0.25">
      <c r="A624" s="97" t="s">
        <v>1160</v>
      </c>
      <c r="B624" s="86" t="s">
        <v>418</v>
      </c>
      <c r="C624" s="3" t="s">
        <v>54</v>
      </c>
      <c r="D624" s="4" t="s">
        <v>759</v>
      </c>
      <c r="E624" s="4"/>
      <c r="F624" s="3" t="s">
        <v>3</v>
      </c>
      <c r="G624" s="9" t="s">
        <v>734</v>
      </c>
      <c r="H624" s="86" t="s">
        <v>439</v>
      </c>
      <c r="I624" s="105">
        <v>44469</v>
      </c>
      <c r="J624" s="124">
        <v>385</v>
      </c>
    </row>
    <row r="625" spans="1:10" x14ac:dyDescent="0.25">
      <c r="A625" s="97" t="s">
        <v>1160</v>
      </c>
      <c r="B625" s="86" t="s">
        <v>418</v>
      </c>
      <c r="C625" s="3" t="s">
        <v>54</v>
      </c>
      <c r="D625" s="4" t="s">
        <v>760</v>
      </c>
      <c r="E625" s="4"/>
      <c r="F625" s="3" t="s">
        <v>3</v>
      </c>
      <c r="G625" s="9" t="s">
        <v>724</v>
      </c>
      <c r="H625" s="86" t="s">
        <v>439</v>
      </c>
      <c r="I625" s="105">
        <v>44469</v>
      </c>
      <c r="J625" s="124">
        <v>385</v>
      </c>
    </row>
    <row r="626" spans="1:10" ht="31" x14ac:dyDescent="0.25">
      <c r="A626" s="97" t="s">
        <v>1160</v>
      </c>
      <c r="B626" s="86" t="s">
        <v>418</v>
      </c>
      <c r="C626" s="3" t="s">
        <v>54</v>
      </c>
      <c r="D626" s="4" t="s">
        <v>761</v>
      </c>
      <c r="E626" s="4"/>
      <c r="F626" s="3" t="s">
        <v>3</v>
      </c>
      <c r="G626" s="9" t="s">
        <v>762</v>
      </c>
      <c r="H626" s="86" t="s">
        <v>439</v>
      </c>
      <c r="I626" s="105">
        <v>44469</v>
      </c>
      <c r="J626" s="124">
        <v>385</v>
      </c>
    </row>
    <row r="627" spans="1:10" x14ac:dyDescent="0.25">
      <c r="A627" s="97" t="s">
        <v>1160</v>
      </c>
      <c r="B627" s="86" t="s">
        <v>418</v>
      </c>
      <c r="C627" s="3" t="s">
        <v>54</v>
      </c>
      <c r="D627" s="4" t="s">
        <v>763</v>
      </c>
      <c r="E627" s="4"/>
      <c r="F627" s="3" t="s">
        <v>3</v>
      </c>
      <c r="G627" s="9" t="s">
        <v>563</v>
      </c>
      <c r="H627" s="86" t="s">
        <v>439</v>
      </c>
      <c r="I627" s="105">
        <v>44469</v>
      </c>
      <c r="J627" s="124">
        <v>385</v>
      </c>
    </row>
    <row r="628" spans="1:10" ht="31" x14ac:dyDescent="0.25">
      <c r="A628" s="97" t="s">
        <v>1160</v>
      </c>
      <c r="B628" s="86" t="s">
        <v>418</v>
      </c>
      <c r="C628" s="3" t="s">
        <v>54</v>
      </c>
      <c r="D628" s="4" t="s">
        <v>764</v>
      </c>
      <c r="E628" s="4"/>
      <c r="F628" s="3" t="s">
        <v>3</v>
      </c>
      <c r="G628" s="9" t="s">
        <v>765</v>
      </c>
      <c r="H628" s="86" t="s">
        <v>439</v>
      </c>
      <c r="I628" s="105">
        <v>44469</v>
      </c>
      <c r="J628" s="124">
        <v>385</v>
      </c>
    </row>
    <row r="629" spans="1:10" x14ac:dyDescent="0.25">
      <c r="A629" s="97" t="s">
        <v>1160</v>
      </c>
      <c r="B629" s="86" t="s">
        <v>418</v>
      </c>
      <c r="C629" s="3" t="s">
        <v>54</v>
      </c>
      <c r="D629" s="4" t="s">
        <v>766</v>
      </c>
      <c r="E629" s="4"/>
      <c r="F629" s="3" t="s">
        <v>3</v>
      </c>
      <c r="G629" s="9" t="s">
        <v>765</v>
      </c>
      <c r="H629" s="86" t="s">
        <v>439</v>
      </c>
      <c r="I629" s="105">
        <v>44469</v>
      </c>
      <c r="J629" s="124">
        <v>385</v>
      </c>
    </row>
    <row r="630" spans="1:10" ht="31" x14ac:dyDescent="0.25">
      <c r="A630" s="97" t="s">
        <v>1160</v>
      </c>
      <c r="B630" s="86" t="s">
        <v>418</v>
      </c>
      <c r="C630" s="3" t="s">
        <v>54</v>
      </c>
      <c r="D630" s="4" t="s">
        <v>767</v>
      </c>
      <c r="E630" s="4"/>
      <c r="F630" s="3" t="s">
        <v>3</v>
      </c>
      <c r="G630" s="9" t="s">
        <v>768</v>
      </c>
      <c r="H630" s="86" t="s">
        <v>439</v>
      </c>
      <c r="I630" s="105">
        <v>44469</v>
      </c>
      <c r="J630" s="124">
        <v>385</v>
      </c>
    </row>
    <row r="631" spans="1:10" x14ac:dyDescent="0.25">
      <c r="A631" s="97" t="s">
        <v>1160</v>
      </c>
      <c r="B631" s="86" t="s">
        <v>418</v>
      </c>
      <c r="C631" s="3" t="s">
        <v>54</v>
      </c>
      <c r="D631" s="4" t="s">
        <v>769</v>
      </c>
      <c r="E631" s="4"/>
      <c r="F631" s="3" t="s">
        <v>3</v>
      </c>
      <c r="G631" s="9" t="s">
        <v>770</v>
      </c>
      <c r="H631" s="86" t="s">
        <v>439</v>
      </c>
      <c r="I631" s="105">
        <v>44469</v>
      </c>
      <c r="J631" s="124">
        <v>385</v>
      </c>
    </row>
    <row r="632" spans="1:10" ht="31" x14ac:dyDescent="0.25">
      <c r="A632" s="97" t="s">
        <v>1160</v>
      </c>
      <c r="B632" s="86" t="s">
        <v>418</v>
      </c>
      <c r="C632" s="3" t="s">
        <v>54</v>
      </c>
      <c r="D632" s="4" t="s">
        <v>771</v>
      </c>
      <c r="E632" s="4"/>
      <c r="F632" s="3" t="s">
        <v>3</v>
      </c>
      <c r="G632" s="9" t="s">
        <v>772</v>
      </c>
      <c r="H632" s="86" t="s">
        <v>439</v>
      </c>
      <c r="I632" s="105">
        <v>44469</v>
      </c>
      <c r="J632" s="124">
        <v>385</v>
      </c>
    </row>
    <row r="633" spans="1:10" x14ac:dyDescent="0.25">
      <c r="A633" s="97" t="s">
        <v>1160</v>
      </c>
      <c r="B633" s="86" t="s">
        <v>418</v>
      </c>
      <c r="C633" s="3" t="s">
        <v>54</v>
      </c>
      <c r="D633" s="4" t="s">
        <v>773</v>
      </c>
      <c r="E633" s="4"/>
      <c r="F633" s="3" t="s">
        <v>3</v>
      </c>
      <c r="G633" s="9" t="s">
        <v>516</v>
      </c>
      <c r="H633" s="86" t="s">
        <v>439</v>
      </c>
      <c r="I633" s="105">
        <v>44469</v>
      </c>
      <c r="J633" s="124">
        <v>385</v>
      </c>
    </row>
    <row r="634" spans="1:10" ht="31" x14ac:dyDescent="0.25">
      <c r="A634" s="97" t="s">
        <v>1160</v>
      </c>
      <c r="B634" s="86" t="s">
        <v>418</v>
      </c>
      <c r="C634" s="3" t="s">
        <v>54</v>
      </c>
      <c r="D634" s="4" t="s">
        <v>774</v>
      </c>
      <c r="E634" s="4"/>
      <c r="F634" s="3" t="s">
        <v>3</v>
      </c>
      <c r="G634" s="9" t="s">
        <v>670</v>
      </c>
      <c r="H634" s="86" t="s">
        <v>439</v>
      </c>
      <c r="I634" s="105">
        <v>44469</v>
      </c>
      <c r="J634" s="124">
        <v>385</v>
      </c>
    </row>
    <row r="635" spans="1:10" x14ac:dyDescent="0.25">
      <c r="A635" s="97" t="s">
        <v>1160</v>
      </c>
      <c r="B635" s="86" t="s">
        <v>418</v>
      </c>
      <c r="C635" s="3" t="s">
        <v>54</v>
      </c>
      <c r="D635" s="4" t="s">
        <v>775</v>
      </c>
      <c r="E635" s="4"/>
      <c r="F635" s="3" t="s">
        <v>3</v>
      </c>
      <c r="G635" s="9" t="s">
        <v>495</v>
      </c>
      <c r="H635" s="86" t="s">
        <v>439</v>
      </c>
      <c r="I635" s="105">
        <v>44469</v>
      </c>
      <c r="J635" s="124">
        <v>385</v>
      </c>
    </row>
    <row r="636" spans="1:10" ht="31" x14ac:dyDescent="0.25">
      <c r="A636" s="97" t="s">
        <v>1160</v>
      </c>
      <c r="B636" s="86" t="s">
        <v>418</v>
      </c>
      <c r="C636" s="3" t="s">
        <v>54</v>
      </c>
      <c r="D636" s="4" t="s">
        <v>776</v>
      </c>
      <c r="E636" s="4"/>
      <c r="F636" s="3" t="s">
        <v>3</v>
      </c>
      <c r="G636" s="9" t="s">
        <v>777</v>
      </c>
      <c r="H636" s="86" t="s">
        <v>439</v>
      </c>
      <c r="I636" s="105">
        <v>44469</v>
      </c>
      <c r="J636" s="124">
        <v>385</v>
      </c>
    </row>
    <row r="637" spans="1:10" x14ac:dyDescent="0.25">
      <c r="A637" s="97" t="s">
        <v>1160</v>
      </c>
      <c r="B637" s="86" t="s">
        <v>418</v>
      </c>
      <c r="C637" s="3" t="s">
        <v>54</v>
      </c>
      <c r="D637" s="4" t="s">
        <v>778</v>
      </c>
      <c r="E637" s="4"/>
      <c r="F637" s="3" t="s">
        <v>3</v>
      </c>
      <c r="G637" s="9" t="s">
        <v>779</v>
      </c>
      <c r="H637" s="86" t="s">
        <v>439</v>
      </c>
      <c r="I637" s="105">
        <v>44469</v>
      </c>
      <c r="J637" s="124">
        <v>385</v>
      </c>
    </row>
    <row r="638" spans="1:10" ht="31" x14ac:dyDescent="0.25">
      <c r="A638" s="97" t="s">
        <v>1160</v>
      </c>
      <c r="B638" s="86" t="s">
        <v>418</v>
      </c>
      <c r="C638" s="3" t="s">
        <v>54</v>
      </c>
      <c r="D638" s="4" t="s">
        <v>780</v>
      </c>
      <c r="E638" s="4"/>
      <c r="F638" s="3" t="s">
        <v>3</v>
      </c>
      <c r="G638" s="9" t="s">
        <v>781</v>
      </c>
      <c r="H638" s="86" t="s">
        <v>439</v>
      </c>
      <c r="I638" s="105">
        <v>44469</v>
      </c>
      <c r="J638" s="124">
        <v>385</v>
      </c>
    </row>
    <row r="639" spans="1:10" x14ac:dyDescent="0.25">
      <c r="A639" s="97" t="s">
        <v>1160</v>
      </c>
      <c r="B639" s="86" t="s">
        <v>418</v>
      </c>
      <c r="C639" s="3" t="s">
        <v>54</v>
      </c>
      <c r="D639" s="4" t="s">
        <v>782</v>
      </c>
      <c r="E639" s="4"/>
      <c r="F639" s="3" t="s">
        <v>3</v>
      </c>
      <c r="G639" s="9" t="s">
        <v>783</v>
      </c>
      <c r="H639" s="86" t="s">
        <v>439</v>
      </c>
      <c r="I639" s="105">
        <v>44469</v>
      </c>
      <c r="J639" s="124">
        <v>385</v>
      </c>
    </row>
    <row r="640" spans="1:10" ht="31" x14ac:dyDescent="0.25">
      <c r="A640" s="97" t="s">
        <v>1160</v>
      </c>
      <c r="B640" s="86" t="s">
        <v>418</v>
      </c>
      <c r="C640" s="3" t="s">
        <v>54</v>
      </c>
      <c r="D640" s="4" t="s">
        <v>784</v>
      </c>
      <c r="E640" s="4"/>
      <c r="F640" s="3" t="s">
        <v>3</v>
      </c>
      <c r="G640" s="9" t="s">
        <v>785</v>
      </c>
      <c r="H640" s="86" t="s">
        <v>439</v>
      </c>
      <c r="I640" s="105">
        <v>44469</v>
      </c>
      <c r="J640" s="124">
        <v>385</v>
      </c>
    </row>
    <row r="641" spans="1:10" x14ac:dyDescent="0.25">
      <c r="A641" s="97" t="s">
        <v>1160</v>
      </c>
      <c r="B641" s="86" t="s">
        <v>418</v>
      </c>
      <c r="C641" s="3" t="s">
        <v>54</v>
      </c>
      <c r="D641" s="4" t="s">
        <v>786</v>
      </c>
      <c r="E641" s="4"/>
      <c r="F641" s="3" t="s">
        <v>3</v>
      </c>
      <c r="G641" s="9" t="s">
        <v>787</v>
      </c>
      <c r="H641" s="86" t="s">
        <v>439</v>
      </c>
      <c r="I641" s="105">
        <v>44469</v>
      </c>
      <c r="J641" s="124">
        <v>385</v>
      </c>
    </row>
    <row r="642" spans="1:10" ht="31" x14ac:dyDescent="0.25">
      <c r="A642" s="97" t="s">
        <v>1160</v>
      </c>
      <c r="B642" s="86" t="s">
        <v>418</v>
      </c>
      <c r="C642" s="3" t="s">
        <v>54</v>
      </c>
      <c r="D642" s="4" t="s">
        <v>788</v>
      </c>
      <c r="E642" s="4"/>
      <c r="F642" s="3" t="s">
        <v>3</v>
      </c>
      <c r="G642" s="9" t="s">
        <v>789</v>
      </c>
      <c r="H642" s="86" t="s">
        <v>439</v>
      </c>
      <c r="I642" s="105">
        <v>44469</v>
      </c>
      <c r="J642" s="124">
        <v>385</v>
      </c>
    </row>
    <row r="643" spans="1:10" x14ac:dyDescent="0.25">
      <c r="A643" s="97" t="s">
        <v>1160</v>
      </c>
      <c r="B643" s="86" t="s">
        <v>418</v>
      </c>
      <c r="C643" s="3" t="s">
        <v>54</v>
      </c>
      <c r="D643" s="4" t="s">
        <v>790</v>
      </c>
      <c r="E643" s="4"/>
      <c r="F643" s="3" t="s">
        <v>3</v>
      </c>
      <c r="G643" s="9" t="s">
        <v>791</v>
      </c>
      <c r="H643" s="86" t="s">
        <v>439</v>
      </c>
      <c r="I643" s="105">
        <v>44469</v>
      </c>
      <c r="J643" s="124">
        <v>385</v>
      </c>
    </row>
    <row r="644" spans="1:10" ht="31" x14ac:dyDescent="0.25">
      <c r="A644" s="97" t="s">
        <v>1160</v>
      </c>
      <c r="B644" s="97" t="s">
        <v>418</v>
      </c>
      <c r="C644" s="3" t="s">
        <v>54</v>
      </c>
      <c r="D644" s="4" t="s">
        <v>792</v>
      </c>
      <c r="E644" s="4"/>
      <c r="F644" s="3" t="s">
        <v>3</v>
      </c>
      <c r="G644" s="86" t="s">
        <v>663</v>
      </c>
      <c r="H644" s="86" t="s">
        <v>439</v>
      </c>
      <c r="I644" s="105">
        <v>44469</v>
      </c>
      <c r="J644" s="125">
        <v>385</v>
      </c>
    </row>
    <row r="645" spans="1:10" x14ac:dyDescent="0.25">
      <c r="A645" s="97" t="s">
        <v>1160</v>
      </c>
      <c r="B645" s="97" t="s">
        <v>418</v>
      </c>
      <c r="C645" s="3" t="s">
        <v>54</v>
      </c>
      <c r="D645" s="4" t="s">
        <v>793</v>
      </c>
      <c r="E645" s="4"/>
      <c r="F645" s="3" t="s">
        <v>3</v>
      </c>
      <c r="G645" s="86" t="s">
        <v>794</v>
      </c>
      <c r="H645" s="86" t="s">
        <v>439</v>
      </c>
      <c r="I645" s="105">
        <v>44469</v>
      </c>
      <c r="J645" s="125">
        <v>385</v>
      </c>
    </row>
    <row r="646" spans="1:10" x14ac:dyDescent="0.25">
      <c r="A646" s="97" t="s">
        <v>1160</v>
      </c>
      <c r="B646" s="97" t="s">
        <v>418</v>
      </c>
      <c r="C646" s="3" t="s">
        <v>54</v>
      </c>
      <c r="D646" s="4" t="s">
        <v>795</v>
      </c>
      <c r="E646" s="4"/>
      <c r="F646" s="3" t="s">
        <v>3</v>
      </c>
      <c r="G646" s="86" t="s">
        <v>796</v>
      </c>
      <c r="H646" s="86" t="s">
        <v>439</v>
      </c>
      <c r="I646" s="105">
        <v>44469</v>
      </c>
      <c r="J646" s="125">
        <v>385</v>
      </c>
    </row>
    <row r="647" spans="1:10" x14ac:dyDescent="0.25">
      <c r="A647" s="97" t="s">
        <v>1160</v>
      </c>
      <c r="B647" s="97" t="s">
        <v>418</v>
      </c>
      <c r="C647" s="3" t="s">
        <v>54</v>
      </c>
      <c r="D647" s="4" t="s">
        <v>797</v>
      </c>
      <c r="E647" s="4"/>
      <c r="F647" s="3" t="s">
        <v>3</v>
      </c>
      <c r="G647" s="86" t="s">
        <v>637</v>
      </c>
      <c r="H647" s="86" t="s">
        <v>439</v>
      </c>
      <c r="I647" s="105">
        <v>44469</v>
      </c>
      <c r="J647" s="125">
        <v>385</v>
      </c>
    </row>
    <row r="648" spans="1:10" x14ac:dyDescent="0.25">
      <c r="A648" s="97" t="s">
        <v>1160</v>
      </c>
      <c r="B648" s="97" t="s">
        <v>418</v>
      </c>
      <c r="C648" s="3" t="s">
        <v>54</v>
      </c>
      <c r="D648" s="4" t="s">
        <v>798</v>
      </c>
      <c r="E648" s="4"/>
      <c r="F648" s="3" t="s">
        <v>3</v>
      </c>
      <c r="G648" s="86" t="s">
        <v>700</v>
      </c>
      <c r="H648" s="86" t="s">
        <v>439</v>
      </c>
      <c r="I648" s="105">
        <v>44469</v>
      </c>
      <c r="J648" s="125">
        <v>385</v>
      </c>
    </row>
    <row r="649" spans="1:10" x14ac:dyDescent="0.25">
      <c r="A649" s="97" t="s">
        <v>1160</v>
      </c>
      <c r="B649" s="97" t="s">
        <v>418</v>
      </c>
      <c r="C649" s="3" t="s">
        <v>54</v>
      </c>
      <c r="D649" s="4" t="s">
        <v>799</v>
      </c>
      <c r="E649" s="4"/>
      <c r="F649" s="3" t="s">
        <v>3</v>
      </c>
      <c r="G649" s="86" t="s">
        <v>503</v>
      </c>
      <c r="H649" s="86" t="s">
        <v>439</v>
      </c>
      <c r="I649" s="105">
        <v>44469</v>
      </c>
      <c r="J649" s="125">
        <v>385</v>
      </c>
    </row>
    <row r="650" spans="1:10" x14ac:dyDescent="0.25">
      <c r="A650" s="97" t="s">
        <v>1160</v>
      </c>
      <c r="B650" s="97" t="s">
        <v>418</v>
      </c>
      <c r="C650" s="3" t="s">
        <v>54</v>
      </c>
      <c r="D650" s="4" t="s">
        <v>800</v>
      </c>
      <c r="E650" s="4"/>
      <c r="F650" s="3" t="s">
        <v>3</v>
      </c>
      <c r="G650" s="86" t="s">
        <v>801</v>
      </c>
      <c r="H650" s="86" t="s">
        <v>439</v>
      </c>
      <c r="I650" s="105">
        <v>44469</v>
      </c>
      <c r="J650" s="125">
        <v>385</v>
      </c>
    </row>
    <row r="651" spans="1:10" x14ac:dyDescent="0.25">
      <c r="A651" s="97" t="s">
        <v>1160</v>
      </c>
      <c r="B651" s="97" t="s">
        <v>418</v>
      </c>
      <c r="C651" s="3" t="s">
        <v>54</v>
      </c>
      <c r="D651" s="4" t="s">
        <v>802</v>
      </c>
      <c r="E651" s="4"/>
      <c r="F651" s="3" t="s">
        <v>3</v>
      </c>
      <c r="G651" s="86" t="s">
        <v>803</v>
      </c>
      <c r="H651" s="86" t="s">
        <v>439</v>
      </c>
      <c r="I651" s="105">
        <v>44469</v>
      </c>
      <c r="J651" s="125">
        <v>385</v>
      </c>
    </row>
    <row r="652" spans="1:10" x14ac:dyDescent="0.25">
      <c r="A652" s="97" t="s">
        <v>1160</v>
      </c>
      <c r="B652" s="97" t="s">
        <v>418</v>
      </c>
      <c r="C652" s="3" t="s">
        <v>54</v>
      </c>
      <c r="D652" s="4" t="s">
        <v>804</v>
      </c>
      <c r="E652" s="4"/>
      <c r="F652" s="3" t="s">
        <v>3</v>
      </c>
      <c r="G652" s="86" t="s">
        <v>516</v>
      </c>
      <c r="H652" s="86" t="s">
        <v>439</v>
      </c>
      <c r="I652" s="105">
        <v>44469</v>
      </c>
      <c r="J652" s="125">
        <v>385</v>
      </c>
    </row>
    <row r="653" spans="1:10" x14ac:dyDescent="0.25">
      <c r="A653" s="97" t="s">
        <v>1160</v>
      </c>
      <c r="B653" s="97" t="s">
        <v>418</v>
      </c>
      <c r="C653" s="3" t="s">
        <v>217</v>
      </c>
      <c r="D653" s="4" t="s">
        <v>228</v>
      </c>
      <c r="E653" s="4"/>
      <c r="F653" s="3" t="s">
        <v>4</v>
      </c>
      <c r="G653" s="86" t="s">
        <v>559</v>
      </c>
      <c r="H653" s="86" t="s">
        <v>439</v>
      </c>
      <c r="I653" s="105">
        <v>43412</v>
      </c>
      <c r="J653" s="125">
        <v>385</v>
      </c>
    </row>
    <row r="654" spans="1:10" x14ac:dyDescent="0.25">
      <c r="A654" s="97" t="s">
        <v>1160</v>
      </c>
      <c r="B654" s="97" t="s">
        <v>418</v>
      </c>
      <c r="C654" s="3" t="s">
        <v>1269</v>
      </c>
      <c r="D654" s="4" t="s">
        <v>1270</v>
      </c>
      <c r="E654" s="4"/>
      <c r="F654" s="3" t="s">
        <v>5</v>
      </c>
      <c r="G654" s="86" t="s">
        <v>517</v>
      </c>
      <c r="H654" s="86" t="s">
        <v>439</v>
      </c>
      <c r="I654" s="105">
        <v>44711</v>
      </c>
      <c r="J654" s="125">
        <v>385</v>
      </c>
    </row>
    <row r="655" spans="1:10" x14ac:dyDescent="0.25">
      <c r="A655" s="97" t="s">
        <v>1160</v>
      </c>
      <c r="B655" s="97" t="s">
        <v>418</v>
      </c>
      <c r="C655" s="3" t="s">
        <v>1269</v>
      </c>
      <c r="D655" s="4" t="s">
        <v>1271</v>
      </c>
      <c r="E655" s="4"/>
      <c r="F655" s="3" t="s">
        <v>5</v>
      </c>
      <c r="G655" s="86" t="s">
        <v>517</v>
      </c>
      <c r="H655" s="86" t="s">
        <v>439</v>
      </c>
      <c r="I655" s="105">
        <v>44711</v>
      </c>
      <c r="J655" s="125">
        <v>385</v>
      </c>
    </row>
    <row r="656" spans="1:10" x14ac:dyDescent="0.25">
      <c r="A656" s="97" t="s">
        <v>1160</v>
      </c>
      <c r="B656" s="97" t="s">
        <v>418</v>
      </c>
      <c r="C656" s="3" t="s">
        <v>1269</v>
      </c>
      <c r="D656" s="4" t="s">
        <v>1272</v>
      </c>
      <c r="E656" s="4"/>
      <c r="F656" s="3" t="s">
        <v>5</v>
      </c>
      <c r="G656" s="86" t="s">
        <v>858</v>
      </c>
      <c r="H656" s="86" t="s">
        <v>439</v>
      </c>
      <c r="I656" s="105">
        <v>44711</v>
      </c>
      <c r="J656" s="125">
        <v>385</v>
      </c>
    </row>
    <row r="657" spans="1:10" x14ac:dyDescent="0.25">
      <c r="A657" s="97" t="s">
        <v>1160</v>
      </c>
      <c r="B657" s="97" t="s">
        <v>418</v>
      </c>
      <c r="C657" s="3" t="s">
        <v>1269</v>
      </c>
      <c r="D657" s="4" t="s">
        <v>1273</v>
      </c>
      <c r="E657" s="4"/>
      <c r="F657" s="3" t="s">
        <v>5</v>
      </c>
      <c r="G657" s="86" t="s">
        <v>858</v>
      </c>
      <c r="H657" s="86" t="s">
        <v>439</v>
      </c>
      <c r="I657" s="105">
        <v>44711</v>
      </c>
      <c r="J657" s="125">
        <v>385</v>
      </c>
    </row>
    <row r="658" spans="1:10" x14ac:dyDescent="0.25">
      <c r="A658" s="97" t="s">
        <v>1160</v>
      </c>
      <c r="B658" s="97" t="s">
        <v>418</v>
      </c>
      <c r="C658" s="3" t="s">
        <v>1269</v>
      </c>
      <c r="D658" s="4" t="s">
        <v>1274</v>
      </c>
      <c r="E658" s="4"/>
      <c r="F658" s="3" t="s">
        <v>5</v>
      </c>
      <c r="G658" s="86" t="s">
        <v>858</v>
      </c>
      <c r="H658" s="86" t="s">
        <v>439</v>
      </c>
      <c r="I658" s="105">
        <v>44711</v>
      </c>
      <c r="J658" s="125">
        <v>385</v>
      </c>
    </row>
    <row r="659" spans="1:10" ht="31" x14ac:dyDescent="0.25">
      <c r="A659" s="97" t="s">
        <v>1160</v>
      </c>
      <c r="B659" s="97" t="s">
        <v>418</v>
      </c>
      <c r="C659" s="3" t="s">
        <v>1094</v>
      </c>
      <c r="D659" s="4" t="s">
        <v>1095</v>
      </c>
      <c r="E659" s="4"/>
      <c r="F659" s="3" t="s">
        <v>3</v>
      </c>
      <c r="G659" s="86" t="s">
        <v>1096</v>
      </c>
      <c r="H659" s="86" t="s">
        <v>439</v>
      </c>
      <c r="I659" s="105">
        <v>44482</v>
      </c>
      <c r="J659" s="125">
        <v>385</v>
      </c>
    </row>
    <row r="660" spans="1:10" x14ac:dyDescent="0.25">
      <c r="A660" s="97" t="s">
        <v>1160</v>
      </c>
      <c r="B660" s="97" t="s">
        <v>418</v>
      </c>
      <c r="C660" s="3" t="s">
        <v>805</v>
      </c>
      <c r="D660" s="4" t="s">
        <v>806</v>
      </c>
      <c r="E660" s="4"/>
      <c r="F660" s="3" t="s">
        <v>3</v>
      </c>
      <c r="G660" s="86" t="s">
        <v>807</v>
      </c>
      <c r="H660" s="86" t="s">
        <v>439</v>
      </c>
      <c r="I660" s="105">
        <v>44453</v>
      </c>
      <c r="J660" s="125">
        <v>385</v>
      </c>
    </row>
    <row r="661" spans="1:10" x14ac:dyDescent="0.25">
      <c r="A661" s="97" t="s">
        <v>1160</v>
      </c>
      <c r="B661" s="97" t="s">
        <v>418</v>
      </c>
      <c r="C661" s="3" t="s">
        <v>805</v>
      </c>
      <c r="D661" s="4" t="s">
        <v>808</v>
      </c>
      <c r="E661" s="4"/>
      <c r="F661" s="3" t="s">
        <v>3</v>
      </c>
      <c r="G661" s="86" t="s">
        <v>809</v>
      </c>
      <c r="H661" s="86" t="s">
        <v>439</v>
      </c>
      <c r="I661" s="105">
        <v>44453</v>
      </c>
      <c r="J661" s="125">
        <v>385</v>
      </c>
    </row>
    <row r="662" spans="1:10" x14ac:dyDescent="0.25">
      <c r="A662" s="97" t="s">
        <v>1160</v>
      </c>
      <c r="B662" s="97" t="s">
        <v>418</v>
      </c>
      <c r="C662" s="3" t="s">
        <v>619</v>
      </c>
      <c r="D662" s="4" t="s">
        <v>620</v>
      </c>
      <c r="E662" s="4" t="s">
        <v>621</v>
      </c>
      <c r="F662" s="3" t="s">
        <v>3</v>
      </c>
      <c r="G662" s="86" t="s">
        <v>622</v>
      </c>
      <c r="H662" s="86" t="s">
        <v>439</v>
      </c>
      <c r="I662" s="105">
        <v>44356</v>
      </c>
      <c r="J662" s="125">
        <v>385</v>
      </c>
    </row>
    <row r="663" spans="1:10" x14ac:dyDescent="0.25">
      <c r="A663" s="97" t="s">
        <v>1160</v>
      </c>
      <c r="B663" s="97" t="s">
        <v>418</v>
      </c>
      <c r="C663" s="3" t="s">
        <v>619</v>
      </c>
      <c r="D663" s="4" t="s">
        <v>1163</v>
      </c>
      <c r="E663" s="4"/>
      <c r="F663" s="3" t="s">
        <v>3</v>
      </c>
      <c r="G663" s="86" t="s">
        <v>1164</v>
      </c>
      <c r="H663" s="86" t="s">
        <v>439</v>
      </c>
      <c r="I663" s="105">
        <v>44608</v>
      </c>
      <c r="J663" s="125">
        <v>385</v>
      </c>
    </row>
    <row r="664" spans="1:10" x14ac:dyDescent="0.25">
      <c r="A664" s="97" t="s">
        <v>1160</v>
      </c>
      <c r="B664" s="97" t="s">
        <v>418</v>
      </c>
      <c r="C664" s="3" t="s">
        <v>619</v>
      </c>
      <c r="D664" s="4" t="s">
        <v>1165</v>
      </c>
      <c r="E664" s="4"/>
      <c r="F664" s="3" t="s">
        <v>3</v>
      </c>
      <c r="G664" s="86" t="s">
        <v>1166</v>
      </c>
      <c r="H664" s="86" t="s">
        <v>439</v>
      </c>
      <c r="I664" s="105">
        <v>44608</v>
      </c>
      <c r="J664" s="125">
        <v>385</v>
      </c>
    </row>
    <row r="665" spans="1:10" x14ac:dyDescent="0.25">
      <c r="A665" s="97" t="s">
        <v>1160</v>
      </c>
      <c r="B665" s="97" t="s">
        <v>418</v>
      </c>
      <c r="C665" s="3" t="s">
        <v>619</v>
      </c>
      <c r="D665" s="4" t="s">
        <v>623</v>
      </c>
      <c r="E665" s="4"/>
      <c r="F665" s="3" t="s">
        <v>3</v>
      </c>
      <c r="G665" s="86" t="s">
        <v>508</v>
      </c>
      <c r="H665" s="86" t="s">
        <v>439</v>
      </c>
      <c r="I665" s="105">
        <v>44356</v>
      </c>
      <c r="J665" s="125">
        <v>385</v>
      </c>
    </row>
    <row r="666" spans="1:10" x14ac:dyDescent="0.25">
      <c r="A666" s="97" t="s">
        <v>1160</v>
      </c>
      <c r="B666" s="97" t="s">
        <v>418</v>
      </c>
      <c r="C666" s="3" t="s">
        <v>247</v>
      </c>
      <c r="D666" s="4" t="s">
        <v>313</v>
      </c>
      <c r="E666" s="4" t="s">
        <v>560</v>
      </c>
      <c r="F666" s="3" t="s">
        <v>3</v>
      </c>
      <c r="G666" s="86" t="s">
        <v>561</v>
      </c>
      <c r="H666" s="86" t="s">
        <v>439</v>
      </c>
      <c r="I666" s="105">
        <v>44147</v>
      </c>
      <c r="J666" s="125">
        <v>385</v>
      </c>
    </row>
    <row r="667" spans="1:10" x14ac:dyDescent="0.25">
      <c r="A667" s="97" t="s">
        <v>1160</v>
      </c>
      <c r="B667" s="97" t="s">
        <v>418</v>
      </c>
      <c r="C667" s="3" t="s">
        <v>247</v>
      </c>
      <c r="D667" s="4" t="s">
        <v>314</v>
      </c>
      <c r="E667" s="4" t="s">
        <v>562</v>
      </c>
      <c r="F667" s="3" t="s">
        <v>3</v>
      </c>
      <c r="G667" s="86" t="s">
        <v>563</v>
      </c>
      <c r="H667" s="86" t="s">
        <v>439</v>
      </c>
      <c r="I667" s="105">
        <v>44147</v>
      </c>
      <c r="J667" s="125">
        <v>385</v>
      </c>
    </row>
    <row r="668" spans="1:10" x14ac:dyDescent="0.25">
      <c r="A668" s="97" t="s">
        <v>1160</v>
      </c>
      <c r="B668" s="97" t="s">
        <v>418</v>
      </c>
      <c r="C668" s="3" t="s">
        <v>247</v>
      </c>
      <c r="D668" s="4" t="s">
        <v>315</v>
      </c>
      <c r="E668" s="4" t="s">
        <v>564</v>
      </c>
      <c r="F668" s="3" t="s">
        <v>3</v>
      </c>
      <c r="G668" s="86" t="s">
        <v>565</v>
      </c>
      <c r="H668" s="86" t="s">
        <v>439</v>
      </c>
      <c r="I668" s="105">
        <v>44147</v>
      </c>
      <c r="J668" s="125">
        <v>385</v>
      </c>
    </row>
    <row r="669" spans="1:10" x14ac:dyDescent="0.25">
      <c r="A669" s="97" t="s">
        <v>1160</v>
      </c>
      <c r="B669" s="86" t="s">
        <v>418</v>
      </c>
      <c r="C669" s="86" t="s">
        <v>247</v>
      </c>
      <c r="D669" s="98" t="s">
        <v>566</v>
      </c>
      <c r="F669" s="86" t="s">
        <v>3</v>
      </c>
      <c r="G669" s="100" t="s">
        <v>567</v>
      </c>
      <c r="H669" s="86" t="s">
        <v>439</v>
      </c>
      <c r="I669" s="101">
        <v>44259</v>
      </c>
      <c r="J669" s="125">
        <v>385</v>
      </c>
    </row>
    <row r="670" spans="1:10" x14ac:dyDescent="0.25">
      <c r="A670" s="97" t="s">
        <v>1160</v>
      </c>
      <c r="B670" s="86" t="s">
        <v>418</v>
      </c>
      <c r="C670" s="86" t="s">
        <v>247</v>
      </c>
      <c r="D670" s="98" t="s">
        <v>568</v>
      </c>
      <c r="E670" s="99" t="s">
        <v>569</v>
      </c>
      <c r="F670" s="86" t="s">
        <v>3</v>
      </c>
      <c r="G670" s="100" t="s">
        <v>555</v>
      </c>
      <c r="H670" s="86" t="s">
        <v>439</v>
      </c>
      <c r="I670" s="101">
        <v>44259</v>
      </c>
      <c r="J670" s="125">
        <v>385</v>
      </c>
    </row>
    <row r="671" spans="1:10" x14ac:dyDescent="0.25">
      <c r="A671" s="97" t="s">
        <v>1160</v>
      </c>
      <c r="B671" s="86" t="s">
        <v>419</v>
      </c>
      <c r="C671" s="86" t="s">
        <v>247</v>
      </c>
      <c r="D671" s="98" t="s">
        <v>570</v>
      </c>
      <c r="F671" s="86" t="s">
        <v>3</v>
      </c>
      <c r="G671" s="100" t="s">
        <v>571</v>
      </c>
      <c r="H671" s="86" t="s">
        <v>439</v>
      </c>
      <c r="I671" s="101">
        <v>44147</v>
      </c>
      <c r="J671" s="125">
        <v>240</v>
      </c>
    </row>
    <row r="672" spans="1:10" x14ac:dyDescent="0.25">
      <c r="A672" s="97" t="s">
        <v>1160</v>
      </c>
      <c r="B672" s="86" t="s">
        <v>419</v>
      </c>
      <c r="C672" s="86" t="s">
        <v>247</v>
      </c>
      <c r="D672" s="98" t="s">
        <v>316</v>
      </c>
      <c r="F672" s="86" t="s">
        <v>3</v>
      </c>
      <c r="G672" s="100" t="s">
        <v>572</v>
      </c>
      <c r="H672" s="86" t="s">
        <v>439</v>
      </c>
      <c r="I672" s="101">
        <v>44147</v>
      </c>
      <c r="J672" s="125">
        <v>240</v>
      </c>
    </row>
    <row r="673" spans="1:10" x14ac:dyDescent="0.25">
      <c r="A673" s="97" t="s">
        <v>1160</v>
      </c>
      <c r="B673" s="86" t="s">
        <v>419</v>
      </c>
      <c r="C673" s="86" t="s">
        <v>247</v>
      </c>
      <c r="D673" s="98" t="s">
        <v>317</v>
      </c>
      <c r="E673" s="99" t="s">
        <v>318</v>
      </c>
      <c r="F673" s="86" t="s">
        <v>3</v>
      </c>
      <c r="G673" s="100" t="s">
        <v>573</v>
      </c>
      <c r="H673" s="86" t="s">
        <v>439</v>
      </c>
      <c r="I673" s="101">
        <v>44147</v>
      </c>
      <c r="J673" s="125">
        <v>240</v>
      </c>
    </row>
    <row r="674" spans="1:10" x14ac:dyDescent="0.25">
      <c r="A674" s="97" t="s">
        <v>1167</v>
      </c>
      <c r="B674" s="86" t="s">
        <v>418</v>
      </c>
      <c r="C674" s="86" t="s">
        <v>1269</v>
      </c>
      <c r="D674" s="98" t="s">
        <v>1275</v>
      </c>
      <c r="F674" s="86" t="s">
        <v>5</v>
      </c>
      <c r="G674" s="100" t="s">
        <v>851</v>
      </c>
      <c r="H674" s="86" t="s">
        <v>439</v>
      </c>
      <c r="I674" s="101">
        <v>44711</v>
      </c>
      <c r="J674" s="125">
        <v>963</v>
      </c>
    </row>
    <row r="675" spans="1:10" x14ac:dyDescent="0.25">
      <c r="A675" s="97" t="s">
        <v>1167</v>
      </c>
      <c r="B675" s="86" t="s">
        <v>418</v>
      </c>
      <c r="C675" s="86" t="s">
        <v>1269</v>
      </c>
      <c r="D675" s="98" t="s">
        <v>1276</v>
      </c>
      <c r="F675" s="86" t="s">
        <v>5</v>
      </c>
      <c r="G675" s="100" t="s">
        <v>534</v>
      </c>
      <c r="H675" s="86" t="s">
        <v>439</v>
      </c>
      <c r="I675" s="101">
        <v>44711</v>
      </c>
      <c r="J675" s="125">
        <v>650</v>
      </c>
    </row>
    <row r="676" spans="1:10" x14ac:dyDescent="0.25">
      <c r="A676" s="97" t="s">
        <v>1167</v>
      </c>
      <c r="B676" s="86" t="s">
        <v>418</v>
      </c>
      <c r="C676" s="86" t="s">
        <v>1269</v>
      </c>
      <c r="D676" s="98" t="s">
        <v>1277</v>
      </c>
      <c r="F676" s="86" t="s">
        <v>5</v>
      </c>
      <c r="G676" s="100" t="s">
        <v>1278</v>
      </c>
      <c r="H676" s="86" t="s">
        <v>439</v>
      </c>
      <c r="I676" s="101">
        <v>44711</v>
      </c>
      <c r="J676" s="125">
        <v>963</v>
      </c>
    </row>
    <row r="677" spans="1:10" x14ac:dyDescent="0.25">
      <c r="A677" s="97" t="s">
        <v>1167</v>
      </c>
      <c r="B677" s="86" t="s">
        <v>418</v>
      </c>
      <c r="C677" s="86" t="s">
        <v>1269</v>
      </c>
      <c r="D677" s="98" t="s">
        <v>1279</v>
      </c>
      <c r="F677" s="86" t="s">
        <v>5</v>
      </c>
      <c r="G677" s="100" t="s">
        <v>823</v>
      </c>
      <c r="H677" s="86" t="s">
        <v>439</v>
      </c>
      <c r="I677" s="101">
        <v>44711</v>
      </c>
      <c r="J677" s="125">
        <v>650</v>
      </c>
    </row>
    <row r="678" spans="1:10" x14ac:dyDescent="0.25">
      <c r="A678" s="97" t="s">
        <v>1167</v>
      </c>
      <c r="B678" s="86" t="s">
        <v>418</v>
      </c>
      <c r="C678" s="86" t="s">
        <v>1269</v>
      </c>
      <c r="D678" s="98" t="s">
        <v>1280</v>
      </c>
      <c r="F678" s="86" t="s">
        <v>5</v>
      </c>
      <c r="G678" s="100" t="s">
        <v>700</v>
      </c>
      <c r="H678" s="86" t="s">
        <v>439</v>
      </c>
      <c r="I678" s="101">
        <v>44711</v>
      </c>
      <c r="J678" s="125">
        <v>963</v>
      </c>
    </row>
    <row r="679" spans="1:10" x14ac:dyDescent="0.25">
      <c r="A679" s="97" t="s">
        <v>1167</v>
      </c>
      <c r="B679" s="86" t="s">
        <v>418</v>
      </c>
      <c r="C679" s="86" t="s">
        <v>1269</v>
      </c>
      <c r="D679" s="98" t="s">
        <v>1281</v>
      </c>
      <c r="F679" s="86" t="s">
        <v>5</v>
      </c>
      <c r="G679" s="100" t="s">
        <v>700</v>
      </c>
      <c r="H679" s="86" t="s">
        <v>439</v>
      </c>
      <c r="I679" s="101">
        <v>44711</v>
      </c>
      <c r="J679" s="125">
        <v>650</v>
      </c>
    </row>
    <row r="680" spans="1:10" x14ac:dyDescent="0.25">
      <c r="A680" s="97" t="s">
        <v>1167</v>
      </c>
      <c r="B680" s="86" t="s">
        <v>418</v>
      </c>
      <c r="C680" s="86" t="s">
        <v>1269</v>
      </c>
      <c r="D680" s="98" t="s">
        <v>1282</v>
      </c>
      <c r="F680" s="86" t="s">
        <v>5</v>
      </c>
      <c r="G680" s="100" t="s">
        <v>858</v>
      </c>
      <c r="H680" s="86" t="s">
        <v>439</v>
      </c>
      <c r="I680" s="101">
        <v>44711</v>
      </c>
      <c r="J680" s="125">
        <v>337</v>
      </c>
    </row>
    <row r="681" spans="1:10" x14ac:dyDescent="0.25">
      <c r="A681" s="97" t="s">
        <v>1167</v>
      </c>
      <c r="B681" s="86" t="s">
        <v>418</v>
      </c>
      <c r="C681" s="86" t="s">
        <v>619</v>
      </c>
      <c r="D681" s="98" t="s">
        <v>1168</v>
      </c>
      <c r="F681" s="86" t="s">
        <v>5</v>
      </c>
      <c r="G681" s="100" t="s">
        <v>540</v>
      </c>
      <c r="H681" s="86" t="s">
        <v>439</v>
      </c>
      <c r="I681" s="101">
        <v>44608</v>
      </c>
      <c r="J681" s="125">
        <v>313</v>
      </c>
    </row>
    <row r="682" spans="1:10" x14ac:dyDescent="0.25">
      <c r="A682" s="97" t="s">
        <v>1167</v>
      </c>
      <c r="B682" s="86" t="s">
        <v>418</v>
      </c>
      <c r="C682" s="86" t="s">
        <v>619</v>
      </c>
      <c r="D682" s="98" t="s">
        <v>1169</v>
      </c>
      <c r="F682" s="86" t="s">
        <v>5</v>
      </c>
      <c r="G682" s="100" t="s">
        <v>885</v>
      </c>
      <c r="H682" s="86" t="s">
        <v>439</v>
      </c>
      <c r="I682" s="101">
        <v>44608</v>
      </c>
      <c r="J682" s="125">
        <v>469</v>
      </c>
    </row>
    <row r="683" spans="1:10" x14ac:dyDescent="0.25">
      <c r="A683" s="97" t="s">
        <v>1167</v>
      </c>
      <c r="B683" s="86" t="s">
        <v>418</v>
      </c>
      <c r="C683" s="86" t="s">
        <v>619</v>
      </c>
      <c r="D683" s="98" t="s">
        <v>1170</v>
      </c>
      <c r="F683" s="86" t="s">
        <v>5</v>
      </c>
      <c r="G683" s="100" t="s">
        <v>963</v>
      </c>
      <c r="H683" s="86" t="s">
        <v>439</v>
      </c>
      <c r="I683" s="101">
        <v>44608</v>
      </c>
      <c r="J683" s="125">
        <v>625</v>
      </c>
    </row>
    <row r="684" spans="1:10" x14ac:dyDescent="0.25">
      <c r="A684" s="97" t="s">
        <v>1167</v>
      </c>
      <c r="B684" s="86" t="s">
        <v>418</v>
      </c>
      <c r="C684" s="86" t="s">
        <v>619</v>
      </c>
      <c r="D684" s="98" t="s">
        <v>1171</v>
      </c>
      <c r="F684" s="86" t="s">
        <v>5</v>
      </c>
      <c r="G684" s="100" t="s">
        <v>504</v>
      </c>
      <c r="H684" s="86" t="s">
        <v>439</v>
      </c>
      <c r="I684" s="101">
        <v>44608</v>
      </c>
      <c r="J684" s="125">
        <v>937</v>
      </c>
    </row>
    <row r="685" spans="1:10" x14ac:dyDescent="0.25">
      <c r="A685" s="97" t="s">
        <v>1167</v>
      </c>
      <c r="B685" s="86" t="s">
        <v>418</v>
      </c>
      <c r="C685" s="86" t="s">
        <v>619</v>
      </c>
      <c r="D685" s="98" t="s">
        <v>1172</v>
      </c>
      <c r="F685" s="86" t="s">
        <v>5</v>
      </c>
      <c r="G685" s="100" t="s">
        <v>540</v>
      </c>
      <c r="H685" s="86" t="s">
        <v>439</v>
      </c>
      <c r="I685" s="101">
        <v>44608</v>
      </c>
      <c r="J685" s="125">
        <v>313</v>
      </c>
    </row>
    <row r="686" spans="1:10" x14ac:dyDescent="0.25">
      <c r="A686" s="97" t="s">
        <v>1167</v>
      </c>
      <c r="B686" s="86" t="s">
        <v>418</v>
      </c>
      <c r="C686" s="86" t="s">
        <v>619</v>
      </c>
      <c r="D686" s="98" t="s">
        <v>1173</v>
      </c>
      <c r="F686" s="86" t="s">
        <v>5</v>
      </c>
      <c r="G686" s="100" t="s">
        <v>494</v>
      </c>
      <c r="H686" s="86" t="s">
        <v>439</v>
      </c>
      <c r="I686" s="101">
        <v>44608</v>
      </c>
      <c r="J686" s="125">
        <v>469</v>
      </c>
    </row>
    <row r="687" spans="1:10" x14ac:dyDescent="0.25">
      <c r="A687" s="97" t="s">
        <v>1167</v>
      </c>
      <c r="B687" s="86" t="s">
        <v>418</v>
      </c>
      <c r="C687" s="86" t="s">
        <v>619</v>
      </c>
      <c r="D687" s="98" t="s">
        <v>1174</v>
      </c>
      <c r="F687" s="86" t="s">
        <v>5</v>
      </c>
      <c r="G687" s="100" t="s">
        <v>881</v>
      </c>
      <c r="H687" s="86" t="s">
        <v>439</v>
      </c>
      <c r="I687" s="101">
        <v>44608</v>
      </c>
      <c r="J687" s="125">
        <v>625</v>
      </c>
    </row>
    <row r="688" spans="1:10" x14ac:dyDescent="0.25">
      <c r="A688" s="97" t="s">
        <v>1167</v>
      </c>
      <c r="B688" s="86" t="s">
        <v>418</v>
      </c>
      <c r="C688" s="86" t="s">
        <v>619</v>
      </c>
      <c r="D688" s="98" t="s">
        <v>1175</v>
      </c>
      <c r="F688" s="86" t="s">
        <v>5</v>
      </c>
      <c r="G688" s="100" t="s">
        <v>495</v>
      </c>
      <c r="H688" s="86" t="s">
        <v>439</v>
      </c>
      <c r="I688" s="101">
        <v>44608</v>
      </c>
      <c r="J688" s="125">
        <v>937</v>
      </c>
    </row>
    <row r="689" spans="1:10" x14ac:dyDescent="0.25">
      <c r="A689" s="97" t="s">
        <v>1167</v>
      </c>
      <c r="B689" s="86" t="s">
        <v>418</v>
      </c>
      <c r="C689" s="86" t="s">
        <v>619</v>
      </c>
      <c r="D689" s="98" t="s">
        <v>1176</v>
      </c>
      <c r="F689" s="86" t="s">
        <v>5</v>
      </c>
      <c r="G689" s="100" t="s">
        <v>666</v>
      </c>
      <c r="H689" s="86" t="s">
        <v>439</v>
      </c>
      <c r="I689" s="101">
        <v>44608</v>
      </c>
      <c r="J689" s="125">
        <v>313</v>
      </c>
    </row>
    <row r="690" spans="1:10" x14ac:dyDescent="0.25">
      <c r="A690" s="97" t="s">
        <v>1167</v>
      </c>
      <c r="B690" s="86" t="s">
        <v>418</v>
      </c>
      <c r="C690" s="86" t="s">
        <v>619</v>
      </c>
      <c r="D690" s="98" t="s">
        <v>1177</v>
      </c>
      <c r="F690" s="86" t="s">
        <v>5</v>
      </c>
      <c r="G690" s="100" t="s">
        <v>668</v>
      </c>
      <c r="H690" s="86" t="s">
        <v>439</v>
      </c>
      <c r="I690" s="101">
        <v>44608</v>
      </c>
      <c r="J690" s="125">
        <v>469</v>
      </c>
    </row>
    <row r="691" spans="1:10" x14ac:dyDescent="0.25">
      <c r="A691" s="97" t="s">
        <v>1167</v>
      </c>
      <c r="B691" s="86" t="s">
        <v>418</v>
      </c>
      <c r="C691" s="86" t="s">
        <v>619</v>
      </c>
      <c r="D691" s="98" t="s">
        <v>1178</v>
      </c>
      <c r="F691" s="86" t="s">
        <v>5</v>
      </c>
      <c r="G691" s="100" t="s">
        <v>1179</v>
      </c>
      <c r="H691" s="86" t="s">
        <v>439</v>
      </c>
      <c r="I691" s="101">
        <v>44608</v>
      </c>
      <c r="J691" s="125">
        <v>625</v>
      </c>
    </row>
    <row r="692" spans="1:10" x14ac:dyDescent="0.25">
      <c r="A692" s="97" t="s">
        <v>1167</v>
      </c>
      <c r="B692" s="86" t="s">
        <v>418</v>
      </c>
      <c r="C692" s="86" t="s">
        <v>619</v>
      </c>
      <c r="D692" s="98" t="s">
        <v>1180</v>
      </c>
      <c r="F692" s="86" t="s">
        <v>5</v>
      </c>
      <c r="G692" s="100" t="s">
        <v>1181</v>
      </c>
      <c r="H692" s="86" t="s">
        <v>439</v>
      </c>
      <c r="I692" s="101">
        <v>44608</v>
      </c>
      <c r="J692" s="125">
        <v>937</v>
      </c>
    </row>
    <row r="693" spans="1:10" x14ac:dyDescent="0.25">
      <c r="A693" s="97" t="s">
        <v>1167</v>
      </c>
      <c r="B693" s="86" t="s">
        <v>418</v>
      </c>
      <c r="C693" s="86" t="s">
        <v>619</v>
      </c>
      <c r="D693" s="98" t="s">
        <v>1182</v>
      </c>
      <c r="F693" s="86" t="s">
        <v>5</v>
      </c>
      <c r="G693" s="100" t="s">
        <v>933</v>
      </c>
      <c r="H693" s="86" t="s">
        <v>439</v>
      </c>
      <c r="I693" s="101">
        <v>44608</v>
      </c>
      <c r="J693" s="125">
        <v>313</v>
      </c>
    </row>
    <row r="694" spans="1:10" x14ac:dyDescent="0.25">
      <c r="A694" s="97" t="s">
        <v>1167</v>
      </c>
      <c r="B694" s="86" t="s">
        <v>418</v>
      </c>
      <c r="C694" s="86" t="s">
        <v>619</v>
      </c>
      <c r="D694" s="98" t="s">
        <v>1183</v>
      </c>
      <c r="F694" s="86" t="s">
        <v>5</v>
      </c>
      <c r="G694" s="100" t="s">
        <v>514</v>
      </c>
      <c r="H694" s="86" t="s">
        <v>439</v>
      </c>
      <c r="I694" s="101">
        <v>44608</v>
      </c>
      <c r="J694" s="125">
        <v>469</v>
      </c>
    </row>
    <row r="695" spans="1:10" x14ac:dyDescent="0.25">
      <c r="A695" s="97" t="s">
        <v>1167</v>
      </c>
      <c r="B695" s="86" t="s">
        <v>418</v>
      </c>
      <c r="C695" s="86" t="s">
        <v>619</v>
      </c>
      <c r="D695" s="98" t="s">
        <v>1184</v>
      </c>
      <c r="F695" s="86" t="s">
        <v>5</v>
      </c>
      <c r="G695" s="100" t="s">
        <v>1179</v>
      </c>
      <c r="H695" s="86" t="s">
        <v>439</v>
      </c>
      <c r="I695" s="101">
        <v>44608</v>
      </c>
      <c r="J695" s="125">
        <v>625</v>
      </c>
    </row>
    <row r="696" spans="1:10" x14ac:dyDescent="0.25">
      <c r="A696" s="97" t="s">
        <v>1167</v>
      </c>
      <c r="B696" s="86" t="s">
        <v>418</v>
      </c>
      <c r="C696" s="86" t="s">
        <v>619</v>
      </c>
      <c r="D696" s="98" t="s">
        <v>1185</v>
      </c>
      <c r="F696" s="86" t="s">
        <v>5</v>
      </c>
      <c r="G696" s="100" t="s">
        <v>647</v>
      </c>
      <c r="H696" s="86" t="s">
        <v>439</v>
      </c>
      <c r="I696" s="101">
        <v>44608</v>
      </c>
      <c r="J696" s="125">
        <v>937</v>
      </c>
    </row>
    <row r="697" spans="1:10" ht="31" x14ac:dyDescent="0.25">
      <c r="A697" s="97" t="s">
        <v>1167</v>
      </c>
      <c r="B697" s="86" t="s">
        <v>421</v>
      </c>
      <c r="C697" s="86" t="s">
        <v>1269</v>
      </c>
      <c r="D697" s="98" t="s">
        <v>1283</v>
      </c>
      <c r="F697" s="86" t="s">
        <v>5</v>
      </c>
      <c r="G697" s="100" t="s">
        <v>1284</v>
      </c>
      <c r="H697" s="86" t="s">
        <v>439</v>
      </c>
      <c r="I697" s="101">
        <v>44711</v>
      </c>
      <c r="J697" s="125">
        <v>2807</v>
      </c>
    </row>
    <row r="698" spans="1:10" ht="31" x14ac:dyDescent="0.25">
      <c r="A698" s="97" t="s">
        <v>1167</v>
      </c>
      <c r="B698" s="86" t="s">
        <v>421</v>
      </c>
      <c r="C698" s="86" t="s">
        <v>1269</v>
      </c>
      <c r="D698" s="98" t="s">
        <v>1285</v>
      </c>
      <c r="F698" s="86" t="s">
        <v>5</v>
      </c>
      <c r="G698" s="100" t="s">
        <v>1284</v>
      </c>
      <c r="H698" s="86" t="s">
        <v>439</v>
      </c>
      <c r="I698" s="101">
        <v>44711</v>
      </c>
      <c r="J698" s="125">
        <v>2260</v>
      </c>
    </row>
    <row r="699" spans="1:10" ht="31" x14ac:dyDescent="0.25">
      <c r="A699" s="97" t="s">
        <v>1167</v>
      </c>
      <c r="B699" s="86" t="s">
        <v>421</v>
      </c>
      <c r="C699" s="86" t="s">
        <v>1269</v>
      </c>
      <c r="D699" s="98" t="s">
        <v>1286</v>
      </c>
      <c r="F699" s="86" t="s">
        <v>5</v>
      </c>
      <c r="G699" s="100" t="s">
        <v>1284</v>
      </c>
      <c r="H699" s="86" t="s">
        <v>439</v>
      </c>
      <c r="I699" s="101">
        <v>44711</v>
      </c>
      <c r="J699" s="125">
        <v>1713</v>
      </c>
    </row>
    <row r="700" spans="1:10" ht="31" x14ac:dyDescent="0.25">
      <c r="A700" s="97" t="s">
        <v>1167</v>
      </c>
      <c r="B700" s="86" t="s">
        <v>421</v>
      </c>
      <c r="C700" s="86" t="s">
        <v>1269</v>
      </c>
      <c r="D700" s="98" t="s">
        <v>1287</v>
      </c>
      <c r="F700" s="86" t="s">
        <v>5</v>
      </c>
      <c r="G700" s="100" t="s">
        <v>1284</v>
      </c>
      <c r="H700" s="86" t="s">
        <v>439</v>
      </c>
      <c r="I700" s="101">
        <v>44711</v>
      </c>
      <c r="J700" s="125">
        <v>1165</v>
      </c>
    </row>
    <row r="701" spans="1:10" ht="31" x14ac:dyDescent="0.25">
      <c r="A701" s="97" t="s">
        <v>1167</v>
      </c>
      <c r="B701" s="86" t="s">
        <v>421</v>
      </c>
      <c r="C701" s="86" t="s">
        <v>619</v>
      </c>
      <c r="D701" s="98" t="s">
        <v>1186</v>
      </c>
      <c r="F701" s="86" t="s">
        <v>5</v>
      </c>
      <c r="G701" s="100" t="s">
        <v>1187</v>
      </c>
      <c r="H701" s="86" t="s">
        <v>439</v>
      </c>
      <c r="I701" s="101">
        <v>44608</v>
      </c>
      <c r="J701" s="125">
        <v>1095</v>
      </c>
    </row>
    <row r="702" spans="1:10" ht="31" x14ac:dyDescent="0.25">
      <c r="A702" s="97" t="s">
        <v>1167</v>
      </c>
      <c r="B702" s="86" t="s">
        <v>421</v>
      </c>
      <c r="C702" s="86" t="s">
        <v>619</v>
      </c>
      <c r="D702" s="98" t="s">
        <v>1188</v>
      </c>
      <c r="F702" s="86" t="s">
        <v>5</v>
      </c>
      <c r="G702" s="100" t="s">
        <v>1189</v>
      </c>
      <c r="H702" s="86" t="s">
        <v>439</v>
      </c>
      <c r="I702" s="101">
        <v>44608</v>
      </c>
      <c r="J702" s="125">
        <v>1639</v>
      </c>
    </row>
    <row r="703" spans="1:10" ht="31" x14ac:dyDescent="0.25">
      <c r="A703" s="97" t="s">
        <v>1167</v>
      </c>
      <c r="B703" s="86" t="s">
        <v>421</v>
      </c>
      <c r="C703" s="86" t="s">
        <v>619</v>
      </c>
      <c r="D703" s="98" t="s">
        <v>1190</v>
      </c>
      <c r="F703" s="86" t="s">
        <v>5</v>
      </c>
      <c r="G703" s="100" t="s">
        <v>1191</v>
      </c>
      <c r="H703" s="86" t="s">
        <v>439</v>
      </c>
      <c r="I703" s="101">
        <v>44608</v>
      </c>
      <c r="J703" s="125">
        <v>2184</v>
      </c>
    </row>
    <row r="704" spans="1:10" ht="31" x14ac:dyDescent="0.25">
      <c r="A704" s="97" t="s">
        <v>1167</v>
      </c>
      <c r="B704" s="86" t="s">
        <v>421</v>
      </c>
      <c r="C704" s="86" t="s">
        <v>619</v>
      </c>
      <c r="D704" s="98" t="s">
        <v>1192</v>
      </c>
      <c r="F704" s="86" t="s">
        <v>5</v>
      </c>
      <c r="G704" s="100" t="s">
        <v>1193</v>
      </c>
      <c r="H704" s="86" t="s">
        <v>439</v>
      </c>
      <c r="I704" s="101">
        <v>44608</v>
      </c>
      <c r="J704" s="125">
        <v>2729</v>
      </c>
    </row>
    <row r="705" spans="1:10" ht="31" x14ac:dyDescent="0.25">
      <c r="A705" s="97" t="s">
        <v>1167</v>
      </c>
      <c r="B705" s="86" t="s">
        <v>421</v>
      </c>
      <c r="C705" s="86" t="s">
        <v>619</v>
      </c>
      <c r="D705" s="98" t="s">
        <v>1194</v>
      </c>
      <c r="F705" s="86" t="s">
        <v>5</v>
      </c>
      <c r="G705" s="100" t="s">
        <v>1195</v>
      </c>
      <c r="H705" s="86" t="s">
        <v>439</v>
      </c>
      <c r="I705" s="101">
        <v>44608</v>
      </c>
      <c r="J705" s="125">
        <v>1095</v>
      </c>
    </row>
    <row r="706" spans="1:10" ht="31" x14ac:dyDescent="0.25">
      <c r="A706" s="97" t="s">
        <v>1167</v>
      </c>
      <c r="B706" s="86" t="s">
        <v>421</v>
      </c>
      <c r="C706" s="86" t="s">
        <v>619</v>
      </c>
      <c r="D706" s="98" t="s">
        <v>1196</v>
      </c>
      <c r="F706" s="86" t="s">
        <v>5</v>
      </c>
      <c r="G706" s="100" t="s">
        <v>1197</v>
      </c>
      <c r="H706" s="86" t="s">
        <v>439</v>
      </c>
      <c r="I706" s="101">
        <v>44608</v>
      </c>
      <c r="J706" s="125">
        <v>1639</v>
      </c>
    </row>
    <row r="707" spans="1:10" ht="31" x14ac:dyDescent="0.25">
      <c r="A707" s="97" t="s">
        <v>1167</v>
      </c>
      <c r="B707" s="86" t="s">
        <v>421</v>
      </c>
      <c r="C707" s="86" t="s">
        <v>619</v>
      </c>
      <c r="D707" s="98" t="s">
        <v>1198</v>
      </c>
      <c r="F707" s="86" t="s">
        <v>5</v>
      </c>
      <c r="G707" s="100" t="s">
        <v>1199</v>
      </c>
      <c r="H707" s="86" t="s">
        <v>439</v>
      </c>
      <c r="I707" s="101">
        <v>44608</v>
      </c>
      <c r="J707" s="125">
        <v>2184</v>
      </c>
    </row>
    <row r="708" spans="1:10" ht="31" x14ac:dyDescent="0.25">
      <c r="A708" s="97" t="s">
        <v>1167</v>
      </c>
      <c r="B708" s="86" t="s">
        <v>421</v>
      </c>
      <c r="C708" s="86" t="s">
        <v>619</v>
      </c>
      <c r="D708" s="98" t="s">
        <v>1200</v>
      </c>
      <c r="F708" s="86" t="s">
        <v>5</v>
      </c>
      <c r="G708" s="100" t="s">
        <v>1201</v>
      </c>
      <c r="H708" s="86" t="s">
        <v>439</v>
      </c>
      <c r="I708" s="101">
        <v>44608</v>
      </c>
      <c r="J708" s="125">
        <v>2729</v>
      </c>
    </row>
  </sheetData>
  <sheetProtection sheet="1" objects="1" scenarios="1" autoFilter="0"/>
  <autoFilter ref="A5:J686" xr:uid="{00000000-0001-0000-0300-000000000000}"/>
  <pageMargins left="0.7" right="0.7" top="0.75" bottom="0.75" header="0.3" footer="0.3"/>
  <pageSetup paperSize="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3"/>
  <sheetViews>
    <sheetView showGridLines="0" zoomScale="85" zoomScaleNormal="85" workbookViewId="0">
      <selection activeCell="A7" sqref="A7:C7"/>
    </sheetView>
  </sheetViews>
  <sheetFormatPr defaultColWidth="21.6328125" defaultRowHeight="12.5" x14ac:dyDescent="0.25"/>
  <cols>
    <col min="1" max="1" width="58.1796875" style="8" customWidth="1"/>
    <col min="2" max="2" width="49" style="8" customWidth="1"/>
    <col min="3" max="3" width="36.453125" style="8" customWidth="1"/>
    <col min="4" max="4" width="11.453125" style="8" customWidth="1"/>
    <col min="5" max="5" width="30.1796875" style="8" customWidth="1"/>
    <col min="6" max="16384" width="21.6328125" style="8"/>
  </cols>
  <sheetData>
    <row r="1" spans="1:6" ht="70" customHeight="1" x14ac:dyDescent="0.25">
      <c r="A1" s="201"/>
      <c r="B1" s="202"/>
      <c r="C1" s="203"/>
    </row>
    <row r="2" spans="1:6" ht="26" customHeight="1" x14ac:dyDescent="0.25">
      <c r="A2" s="192" t="s">
        <v>450</v>
      </c>
      <c r="B2" s="193"/>
      <c r="C2" s="194"/>
    </row>
    <row r="3" spans="1:6" ht="20" x14ac:dyDescent="0.25">
      <c r="A3" s="192" t="s">
        <v>451</v>
      </c>
      <c r="B3" s="193"/>
      <c r="C3" s="194"/>
    </row>
    <row r="4" spans="1:6" ht="26" customHeight="1" x14ac:dyDescent="0.25">
      <c r="A4" s="176" t="s">
        <v>1296</v>
      </c>
      <c r="B4" s="177"/>
      <c r="C4" s="178"/>
    </row>
    <row r="5" spans="1:6" ht="87" customHeight="1" thickBot="1" x14ac:dyDescent="0.45">
      <c r="A5" s="189" t="s">
        <v>1202</v>
      </c>
      <c r="B5" s="190"/>
      <c r="C5" s="191"/>
      <c r="E5" s="188" t="s">
        <v>490</v>
      </c>
      <c r="F5" s="188"/>
    </row>
    <row r="6" spans="1:6" ht="26" customHeight="1" thickBot="1" x14ac:dyDescent="0.3">
      <c r="A6" s="192" t="s">
        <v>452</v>
      </c>
      <c r="B6" s="193"/>
      <c r="C6" s="194"/>
      <c r="E6" s="115" t="s">
        <v>336</v>
      </c>
      <c r="F6" s="116" t="s">
        <v>1297</v>
      </c>
    </row>
    <row r="7" spans="1:6" ht="30" customHeight="1" thickBot="1" x14ac:dyDescent="0.3">
      <c r="A7" s="189" t="s">
        <v>453</v>
      </c>
      <c r="B7" s="190"/>
      <c r="C7" s="191"/>
      <c r="E7" s="117" t="s">
        <v>1203</v>
      </c>
      <c r="F7" s="118"/>
    </row>
    <row r="8" spans="1:6" ht="21" customHeight="1" thickBot="1" x14ac:dyDescent="0.3">
      <c r="A8" s="198" t="s">
        <v>478</v>
      </c>
      <c r="B8" s="199"/>
      <c r="C8" s="200"/>
      <c r="E8" s="119" t="s">
        <v>414</v>
      </c>
      <c r="F8" s="120">
        <v>100</v>
      </c>
    </row>
    <row r="9" spans="1:6" ht="15" customHeight="1" thickBot="1" x14ac:dyDescent="0.3">
      <c r="A9" s="198" t="s">
        <v>479</v>
      </c>
      <c r="B9" s="199"/>
      <c r="C9" s="200"/>
      <c r="E9" s="119" t="s">
        <v>415</v>
      </c>
      <c r="F9" s="120">
        <v>75</v>
      </c>
    </row>
    <row r="10" spans="1:6" ht="29" customHeight="1" thickBot="1" x14ac:dyDescent="0.3">
      <c r="A10" s="198" t="s">
        <v>480</v>
      </c>
      <c r="B10" s="199"/>
      <c r="C10" s="200"/>
      <c r="E10" s="119" t="s">
        <v>416</v>
      </c>
      <c r="F10" s="120">
        <v>250</v>
      </c>
    </row>
    <row r="11" spans="1:6" ht="31" customHeight="1" thickBot="1" x14ac:dyDescent="0.3">
      <c r="A11" s="198" t="s">
        <v>481</v>
      </c>
      <c r="B11" s="199"/>
      <c r="C11" s="200"/>
      <c r="E11" s="119" t="s">
        <v>417</v>
      </c>
      <c r="F11" s="120">
        <v>250</v>
      </c>
    </row>
    <row r="12" spans="1:6" ht="13" customHeight="1" thickBot="1" x14ac:dyDescent="0.3">
      <c r="A12" s="189" t="s">
        <v>454</v>
      </c>
      <c r="B12" s="190"/>
      <c r="C12" s="191"/>
      <c r="E12" s="119" t="s">
        <v>418</v>
      </c>
      <c r="F12" s="120">
        <v>385</v>
      </c>
    </row>
    <row r="13" spans="1:6" ht="13" customHeight="1" thickBot="1" x14ac:dyDescent="0.3">
      <c r="A13" s="176" t="s">
        <v>1298</v>
      </c>
      <c r="B13" s="177"/>
      <c r="C13" s="178"/>
      <c r="E13" s="119" t="s">
        <v>419</v>
      </c>
      <c r="F13" s="120">
        <v>240</v>
      </c>
    </row>
    <row r="14" spans="1:6" ht="28" customHeight="1" thickBot="1" x14ac:dyDescent="0.3">
      <c r="A14" s="189" t="s">
        <v>1299</v>
      </c>
      <c r="B14" s="190"/>
      <c r="C14" s="191"/>
      <c r="E14" s="119" t="s">
        <v>420</v>
      </c>
      <c r="F14" s="120">
        <v>750</v>
      </c>
    </row>
    <row r="15" spans="1:6" ht="34" customHeight="1" thickBot="1" x14ac:dyDescent="0.3">
      <c r="A15" s="206" t="s">
        <v>1302</v>
      </c>
      <c r="B15" s="207"/>
      <c r="C15" s="208"/>
      <c r="E15" s="119" t="s">
        <v>421</v>
      </c>
      <c r="F15" s="120">
        <v>1000</v>
      </c>
    </row>
    <row r="16" spans="1:6" ht="40" customHeight="1" thickBot="1" x14ac:dyDescent="0.3">
      <c r="A16" s="189" t="s">
        <v>457</v>
      </c>
      <c r="B16" s="190"/>
      <c r="C16" s="191"/>
      <c r="E16" s="119" t="s">
        <v>422</v>
      </c>
      <c r="F16" s="120">
        <v>100</v>
      </c>
    </row>
    <row r="17" spans="1:6" ht="23.5" thickBot="1" x14ac:dyDescent="0.3">
      <c r="A17" s="111"/>
      <c r="B17" s="110" t="s">
        <v>412</v>
      </c>
      <c r="C17" s="110" t="s">
        <v>413</v>
      </c>
      <c r="E17" s="117" t="s">
        <v>1204</v>
      </c>
      <c r="F17" s="129"/>
    </row>
    <row r="18" spans="1:6" ht="15" customHeight="1" thickBot="1" x14ac:dyDescent="0.3">
      <c r="A18" s="112" t="s">
        <v>458</v>
      </c>
      <c r="B18" s="109" t="s">
        <v>459</v>
      </c>
      <c r="C18" s="109" t="s">
        <v>460</v>
      </c>
      <c r="E18" s="119" t="s">
        <v>416</v>
      </c>
      <c r="F18" s="130">
        <v>250</v>
      </c>
    </row>
    <row r="19" spans="1:6" ht="29" customHeight="1" thickBot="1" x14ac:dyDescent="0.3">
      <c r="A19" s="195" t="s">
        <v>461</v>
      </c>
      <c r="B19" s="196"/>
      <c r="C19" s="197"/>
      <c r="E19" s="119" t="s">
        <v>417</v>
      </c>
      <c r="F19" s="130">
        <v>250</v>
      </c>
    </row>
    <row r="20" spans="1:6" ht="42" customHeight="1" thickBot="1" x14ac:dyDescent="0.3">
      <c r="A20" s="206" t="s">
        <v>462</v>
      </c>
      <c r="B20" s="209"/>
      <c r="C20" s="210"/>
      <c r="E20" s="119" t="s">
        <v>1305</v>
      </c>
      <c r="F20" s="130">
        <v>250</v>
      </c>
    </row>
    <row r="21" spans="1:6" ht="36" customHeight="1" thickBot="1" x14ac:dyDescent="0.3">
      <c r="A21" s="189" t="s">
        <v>463</v>
      </c>
      <c r="B21" s="190"/>
      <c r="C21" s="191"/>
      <c r="E21" s="119" t="s">
        <v>1306</v>
      </c>
      <c r="F21" s="130">
        <v>700</v>
      </c>
    </row>
    <row r="22" spans="1:6" ht="23.5" thickBot="1" x14ac:dyDescent="0.3">
      <c r="A22" s="189" t="s">
        <v>464</v>
      </c>
      <c r="B22" s="190"/>
      <c r="C22" s="191"/>
      <c r="E22" s="119" t="s">
        <v>1307</v>
      </c>
      <c r="F22" s="130">
        <v>700</v>
      </c>
    </row>
    <row r="23" spans="1:6" ht="15" customHeight="1" thickBot="1" x14ac:dyDescent="0.3">
      <c r="A23" s="189" t="s">
        <v>465</v>
      </c>
      <c r="B23" s="190"/>
      <c r="C23" s="191"/>
      <c r="E23" s="117" t="s">
        <v>455</v>
      </c>
      <c r="F23" s="118"/>
    </row>
    <row r="24" spans="1:6" ht="31" customHeight="1" thickBot="1" x14ac:dyDescent="0.3">
      <c r="A24" s="189" t="s">
        <v>466</v>
      </c>
      <c r="B24" s="190"/>
      <c r="C24" s="191"/>
      <c r="E24" s="119" t="s">
        <v>423</v>
      </c>
      <c r="F24" s="120">
        <v>60</v>
      </c>
    </row>
    <row r="25" spans="1:6" ht="15" customHeight="1" thickBot="1" x14ac:dyDescent="0.3">
      <c r="A25" s="189" t="s">
        <v>467</v>
      </c>
      <c r="B25" s="190"/>
      <c r="C25" s="191"/>
      <c r="E25" s="119" t="s">
        <v>424</v>
      </c>
      <c r="F25" s="120">
        <v>80</v>
      </c>
    </row>
    <row r="26" spans="1:6" ht="15" customHeight="1" thickBot="1" x14ac:dyDescent="0.3">
      <c r="A26" s="189" t="s">
        <v>468</v>
      </c>
      <c r="B26" s="190"/>
      <c r="C26" s="191"/>
      <c r="E26" s="119" t="s">
        <v>425</v>
      </c>
      <c r="F26" s="120">
        <v>100</v>
      </c>
    </row>
    <row r="27" spans="1:6" ht="15" customHeight="1" thickBot="1" x14ac:dyDescent="0.3">
      <c r="A27" s="189" t="s">
        <v>469</v>
      </c>
      <c r="B27" s="190"/>
      <c r="C27" s="191"/>
      <c r="E27" s="119" t="s">
        <v>426</v>
      </c>
      <c r="F27" s="120">
        <v>200</v>
      </c>
    </row>
    <row r="28" spans="1:6" ht="31" customHeight="1" thickBot="1" x14ac:dyDescent="0.3">
      <c r="A28" s="189" t="s">
        <v>470</v>
      </c>
      <c r="B28" s="190"/>
      <c r="C28" s="191"/>
      <c r="E28" s="119" t="s">
        <v>427</v>
      </c>
      <c r="F28" s="120">
        <v>175</v>
      </c>
    </row>
    <row r="29" spans="1:6" ht="15" customHeight="1" thickBot="1" x14ac:dyDescent="0.3">
      <c r="A29" s="189" t="s">
        <v>471</v>
      </c>
      <c r="B29" s="190"/>
      <c r="C29" s="191"/>
      <c r="E29" s="119" t="s">
        <v>428</v>
      </c>
      <c r="F29" s="120">
        <v>275</v>
      </c>
    </row>
    <row r="30" spans="1:6" ht="31" customHeight="1" thickBot="1" x14ac:dyDescent="0.3">
      <c r="A30" s="192" t="s">
        <v>472</v>
      </c>
      <c r="B30" s="193"/>
      <c r="C30" s="194"/>
      <c r="E30" s="119" t="s">
        <v>456</v>
      </c>
      <c r="F30" s="120">
        <v>150</v>
      </c>
    </row>
    <row r="31" spans="1:6" ht="13" customHeight="1" thickBot="1" x14ac:dyDescent="0.3">
      <c r="A31" s="189" t="s">
        <v>473</v>
      </c>
      <c r="B31" s="190"/>
      <c r="C31" s="191"/>
      <c r="E31" s="119" t="s">
        <v>2</v>
      </c>
      <c r="F31" s="120">
        <v>40</v>
      </c>
    </row>
    <row r="32" spans="1:6" ht="17" customHeight="1" thickBot="1" x14ac:dyDescent="0.3">
      <c r="A32" s="198" t="s">
        <v>482</v>
      </c>
      <c r="B32" s="199"/>
      <c r="C32" s="200"/>
      <c r="E32" s="119" t="s">
        <v>429</v>
      </c>
      <c r="F32" s="120">
        <v>100</v>
      </c>
    </row>
    <row r="33" spans="1:6" ht="15" customHeight="1" thickBot="1" x14ac:dyDescent="0.3">
      <c r="A33" s="198" t="s">
        <v>483</v>
      </c>
      <c r="B33" s="199"/>
      <c r="C33" s="200"/>
      <c r="E33" s="119" t="s">
        <v>430</v>
      </c>
      <c r="F33" s="120">
        <v>2000</v>
      </c>
    </row>
    <row r="34" spans="1:6" ht="13" customHeight="1" thickBot="1" x14ac:dyDescent="0.3">
      <c r="A34" s="198" t="s">
        <v>484</v>
      </c>
      <c r="B34" s="199"/>
      <c r="C34" s="200"/>
      <c r="E34" s="119" t="s">
        <v>431</v>
      </c>
      <c r="F34" s="120">
        <v>60</v>
      </c>
    </row>
    <row r="35" spans="1:6" ht="29" customHeight="1" x14ac:dyDescent="0.25">
      <c r="A35" s="189" t="s">
        <v>485</v>
      </c>
      <c r="B35" s="190"/>
      <c r="C35" s="191"/>
      <c r="E35" s="204" t="s">
        <v>1303</v>
      </c>
      <c r="F35" s="204"/>
    </row>
    <row r="36" spans="1:6" ht="30.5" customHeight="1" x14ac:dyDescent="0.25">
      <c r="A36" s="189" t="s">
        <v>486</v>
      </c>
      <c r="B36" s="190"/>
      <c r="C36" s="191"/>
      <c r="E36" s="205" t="s">
        <v>1304</v>
      </c>
      <c r="F36" s="205"/>
    </row>
    <row r="37" spans="1:6" ht="19" customHeight="1" x14ac:dyDescent="0.25">
      <c r="A37" s="189" t="s">
        <v>487</v>
      </c>
      <c r="B37" s="190"/>
      <c r="C37" s="191"/>
    </row>
    <row r="38" spans="1:6" ht="28" customHeight="1" x14ac:dyDescent="0.25">
      <c r="A38" s="189" t="s">
        <v>488</v>
      </c>
      <c r="B38" s="190"/>
      <c r="C38" s="191"/>
    </row>
    <row r="39" spans="1:6" ht="29" customHeight="1" x14ac:dyDescent="0.25">
      <c r="A39" s="189" t="s">
        <v>489</v>
      </c>
      <c r="B39" s="190"/>
      <c r="C39" s="191"/>
    </row>
    <row r="40" spans="1:6" ht="36" customHeight="1" x14ac:dyDescent="0.25">
      <c r="A40" s="192" t="s">
        <v>474</v>
      </c>
      <c r="B40" s="193"/>
      <c r="C40" s="194"/>
    </row>
    <row r="41" spans="1:6" ht="13" customHeight="1" x14ac:dyDescent="0.25">
      <c r="A41" s="176" t="s">
        <v>161</v>
      </c>
      <c r="B41" s="177"/>
      <c r="C41" s="178"/>
    </row>
    <row r="42" spans="1:6" ht="17" customHeight="1" x14ac:dyDescent="0.25">
      <c r="A42" s="176" t="s">
        <v>162</v>
      </c>
      <c r="B42" s="177"/>
      <c r="C42" s="178"/>
    </row>
    <row r="43" spans="1:6" ht="15" customHeight="1" x14ac:dyDescent="0.25">
      <c r="A43" s="176" t="s">
        <v>475</v>
      </c>
      <c r="B43" s="177"/>
      <c r="C43" s="178"/>
    </row>
    <row r="44" spans="1:6" ht="15" customHeight="1" x14ac:dyDescent="0.25">
      <c r="A44" s="179" t="s">
        <v>476</v>
      </c>
      <c r="B44" s="180"/>
      <c r="C44" s="181"/>
    </row>
    <row r="45" spans="1:6" ht="15" customHeight="1" x14ac:dyDescent="0.25">
      <c r="A45" s="179" t="s">
        <v>477</v>
      </c>
      <c r="B45" s="180"/>
      <c r="C45" s="181"/>
    </row>
    <row r="46" spans="1:6" ht="7" customHeight="1" x14ac:dyDescent="0.25">
      <c r="A46" s="152"/>
      <c r="B46" s="153"/>
      <c r="C46" s="154"/>
    </row>
    <row r="47" spans="1:6" ht="15" customHeight="1" x14ac:dyDescent="0.25">
      <c r="A47" s="185" t="s">
        <v>1300</v>
      </c>
      <c r="B47" s="186"/>
      <c r="C47" s="187"/>
    </row>
    <row r="48" spans="1:6" ht="15" customHeight="1" x14ac:dyDescent="0.25">
      <c r="A48" s="176" t="s">
        <v>1295</v>
      </c>
      <c r="B48" s="177"/>
      <c r="C48" s="178"/>
    </row>
    <row r="49" spans="1:3" ht="13" thickBot="1" x14ac:dyDescent="0.3">
      <c r="A49" s="182" t="s">
        <v>1301</v>
      </c>
      <c r="B49" s="183"/>
      <c r="C49" s="184"/>
    </row>
    <row r="50" spans="1:3" ht="14.5" x14ac:dyDescent="0.25">
      <c r="A50" s="113"/>
    </row>
    <row r="51" spans="1:3" ht="14.5" x14ac:dyDescent="0.25">
      <c r="A51" s="113"/>
    </row>
    <row r="52" spans="1:3" x14ac:dyDescent="0.25">
      <c r="A52" s="114"/>
    </row>
    <row r="53" spans="1:3" x14ac:dyDescent="0.25">
      <c r="A53" s="114"/>
    </row>
  </sheetData>
  <sheetProtection algorithmName="SHA-512" hashValue="w91QKC4H4pt+AOrIHtRPcRWJ7eSv70L2tFVx0LxUJW1Xo5gGMuu7aa4JFSjQiEnBQkFAPwP1fjn4G+mbYNjelQ==" saltValue="lzy81LDMbE+Wg+g7gPnfzQ==" spinCount="100000" sheet="1" objects="1" scenarios="1"/>
  <mergeCells count="49">
    <mergeCell ref="E35:F35"/>
    <mergeCell ref="E36:F36"/>
    <mergeCell ref="A6:C6"/>
    <mergeCell ref="A7:C7"/>
    <mergeCell ref="A8:C8"/>
    <mergeCell ref="A9:C9"/>
    <mergeCell ref="A24:C24"/>
    <mergeCell ref="A10:C10"/>
    <mergeCell ref="A11:C11"/>
    <mergeCell ref="A12:C12"/>
    <mergeCell ref="A13:C13"/>
    <mergeCell ref="A14:C14"/>
    <mergeCell ref="A16:C16"/>
    <mergeCell ref="A15:C15"/>
    <mergeCell ref="A1:C1"/>
    <mergeCell ref="A2:C2"/>
    <mergeCell ref="A3:C3"/>
    <mergeCell ref="A4:C4"/>
    <mergeCell ref="A5:C5"/>
    <mergeCell ref="A41:C41"/>
    <mergeCell ref="A42:C42"/>
    <mergeCell ref="A32:C32"/>
    <mergeCell ref="A31:C31"/>
    <mergeCell ref="A33:C33"/>
    <mergeCell ref="A34:C34"/>
    <mergeCell ref="A35:C35"/>
    <mergeCell ref="A36:C36"/>
    <mergeCell ref="E5:F5"/>
    <mergeCell ref="A37:C37"/>
    <mergeCell ref="A38:C38"/>
    <mergeCell ref="A39:C39"/>
    <mergeCell ref="A40:C40"/>
    <mergeCell ref="A25:C25"/>
    <mergeCell ref="A26:C26"/>
    <mergeCell ref="A27:C27"/>
    <mergeCell ref="A28:C28"/>
    <mergeCell ref="A29:C29"/>
    <mergeCell ref="A30:C30"/>
    <mergeCell ref="A19:C19"/>
    <mergeCell ref="A20:C20"/>
    <mergeCell ref="A21:C21"/>
    <mergeCell ref="A22:C22"/>
    <mergeCell ref="A23:C23"/>
    <mergeCell ref="A43:C43"/>
    <mergeCell ref="A44:C44"/>
    <mergeCell ref="A45:C45"/>
    <mergeCell ref="A48:C48"/>
    <mergeCell ref="A49:C49"/>
    <mergeCell ref="A47:C47"/>
  </mergeCells>
  <hyperlinks>
    <hyperlink ref="A44" r:id="rId1" display="http://www.topten.ch/commercial" xr:uid="{23A7494E-A20B-9F47-AE64-B91D9DD0176F}"/>
    <hyperlink ref="A45" r:id="rId2" display="mailto:commercial@topten.ch" xr:uid="{6FF4CA85-B304-AF41-B763-AAEDB613DD39}"/>
    <hyperlink ref="A44:C44" r:id="rId3" display="www.topten.ch/commercial" xr:uid="{55029D88-E58A-4C5A-A4C7-36F0EE62F620}"/>
  </hyperlinks>
  <pageMargins left="0.7" right="0.7" top="0.75" bottom="0.75" header="0.3" footer="0.3"/>
  <pageSetup paperSize="9" orientation="portrait" horizontalDpi="0" verticalDpi="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J27"/>
  <sheetViews>
    <sheetView zoomScale="122" zoomScaleNormal="122" workbookViewId="0"/>
  </sheetViews>
  <sheetFormatPr defaultColWidth="10.81640625" defaultRowHeight="15.5" x14ac:dyDescent="0.35"/>
  <cols>
    <col min="1" max="1" width="48" style="155" customWidth="1"/>
    <col min="2" max="5" width="8" style="155" customWidth="1"/>
    <col min="6" max="9" width="10.81640625" style="155"/>
    <col min="10" max="10" width="23.36328125" style="155" bestFit="1" customWidth="1"/>
    <col min="11" max="16384" width="10.81640625" style="155"/>
  </cols>
  <sheetData>
    <row r="1" spans="1:10" x14ac:dyDescent="0.35">
      <c r="A1" s="131" t="s">
        <v>0</v>
      </c>
      <c r="B1" s="131" t="s">
        <v>319</v>
      </c>
      <c r="C1" s="131" t="s">
        <v>273</v>
      </c>
      <c r="D1" s="148" t="s">
        <v>321</v>
      </c>
      <c r="E1" s="148" t="s">
        <v>326</v>
      </c>
      <c r="F1" s="148" t="s">
        <v>1</v>
      </c>
      <c r="G1" s="148" t="s">
        <v>320</v>
      </c>
      <c r="H1" s="148" t="s">
        <v>323</v>
      </c>
      <c r="I1" s="148" t="s">
        <v>324</v>
      </c>
      <c r="J1" s="148" t="s">
        <v>325</v>
      </c>
    </row>
    <row r="2" spans="1:10" x14ac:dyDescent="0.35">
      <c r="A2" s="131" t="s">
        <v>1134</v>
      </c>
      <c r="B2" s="131">
        <v>100</v>
      </c>
      <c r="C2" s="131">
        <v>130</v>
      </c>
      <c r="D2" s="149">
        <v>600</v>
      </c>
      <c r="E2" s="149">
        <v>8</v>
      </c>
      <c r="F2" s="148" t="s">
        <v>3</v>
      </c>
      <c r="G2" s="148" t="s">
        <v>412</v>
      </c>
      <c r="H2" s="150">
        <v>0.3</v>
      </c>
      <c r="I2" s="150">
        <v>0.4</v>
      </c>
      <c r="J2" s="148" t="s">
        <v>406</v>
      </c>
    </row>
    <row r="3" spans="1:10" x14ac:dyDescent="0.35">
      <c r="A3" s="131" t="s">
        <v>1135</v>
      </c>
      <c r="B3" s="131">
        <v>75</v>
      </c>
      <c r="C3" s="131">
        <v>98</v>
      </c>
      <c r="D3" s="149">
        <v>600</v>
      </c>
      <c r="E3" s="149">
        <v>8</v>
      </c>
      <c r="F3" s="148" t="s">
        <v>4</v>
      </c>
      <c r="G3" s="148" t="s">
        <v>413</v>
      </c>
      <c r="H3" s="150">
        <v>0.25</v>
      </c>
      <c r="I3" s="150">
        <v>0.32</v>
      </c>
      <c r="J3" s="148" t="s">
        <v>407</v>
      </c>
    </row>
    <row r="4" spans="1:10" x14ac:dyDescent="0.35">
      <c r="A4" s="131" t="s">
        <v>1136</v>
      </c>
      <c r="B4" s="131">
        <v>250</v>
      </c>
      <c r="C4" s="131">
        <v>390</v>
      </c>
      <c r="D4" s="149">
        <v>300</v>
      </c>
      <c r="E4" s="149">
        <v>8</v>
      </c>
      <c r="F4" s="148" t="s">
        <v>5</v>
      </c>
      <c r="G4" s="148"/>
      <c r="H4" s="150"/>
      <c r="I4" s="150"/>
      <c r="J4" s="148" t="s">
        <v>408</v>
      </c>
    </row>
    <row r="5" spans="1:10" x14ac:dyDescent="0.35">
      <c r="A5" s="131" t="s">
        <v>1153</v>
      </c>
      <c r="B5" s="131">
        <v>250</v>
      </c>
      <c r="C5" s="131">
        <v>0</v>
      </c>
      <c r="D5" s="151">
        <v>300</v>
      </c>
      <c r="E5" s="151">
        <v>8</v>
      </c>
      <c r="F5" s="148"/>
      <c r="G5" s="148"/>
      <c r="H5" s="148"/>
      <c r="I5" s="148"/>
      <c r="J5" s="148" t="s">
        <v>409</v>
      </c>
    </row>
    <row r="6" spans="1:10" x14ac:dyDescent="0.35">
      <c r="A6" s="131" t="s">
        <v>1137</v>
      </c>
      <c r="B6" s="131">
        <v>250</v>
      </c>
      <c r="C6" s="131">
        <v>390</v>
      </c>
      <c r="D6" s="149">
        <v>300</v>
      </c>
      <c r="E6" s="149">
        <v>8</v>
      </c>
      <c r="F6" s="148"/>
      <c r="G6" s="148"/>
      <c r="H6" s="148"/>
      <c r="I6" s="148"/>
      <c r="J6" s="148" t="s">
        <v>410</v>
      </c>
    </row>
    <row r="7" spans="1:10" x14ac:dyDescent="0.35">
      <c r="A7" s="131" t="s">
        <v>1152</v>
      </c>
      <c r="B7" s="131">
        <v>250</v>
      </c>
      <c r="C7" s="131">
        <v>0</v>
      </c>
      <c r="D7" s="151">
        <v>300</v>
      </c>
      <c r="E7" s="151">
        <v>8</v>
      </c>
      <c r="F7" s="148"/>
      <c r="G7" s="148"/>
      <c r="H7" s="148"/>
      <c r="I7" s="148"/>
      <c r="J7" s="148" t="s">
        <v>411</v>
      </c>
    </row>
    <row r="8" spans="1:10" x14ac:dyDescent="0.35">
      <c r="A8" s="131" t="s">
        <v>1138</v>
      </c>
      <c r="B8" s="131">
        <v>385</v>
      </c>
      <c r="C8" s="131">
        <v>500</v>
      </c>
      <c r="D8" s="149">
        <v>300</v>
      </c>
      <c r="E8" s="149">
        <v>8</v>
      </c>
      <c r="F8" s="148"/>
      <c r="G8" s="148"/>
      <c r="H8" s="148"/>
      <c r="I8" s="148"/>
      <c r="J8" s="148"/>
    </row>
    <row r="9" spans="1:10" x14ac:dyDescent="0.35">
      <c r="A9" s="131" t="s">
        <v>1154</v>
      </c>
      <c r="B9" s="131">
        <v>250</v>
      </c>
      <c r="C9" s="131">
        <v>0</v>
      </c>
      <c r="D9" s="151">
        <v>300</v>
      </c>
      <c r="E9" s="151">
        <v>8</v>
      </c>
      <c r="F9" s="148"/>
      <c r="G9" s="148"/>
      <c r="H9" s="148"/>
      <c r="I9" s="148"/>
      <c r="J9" s="148"/>
    </row>
    <row r="10" spans="1:10" x14ac:dyDescent="0.35">
      <c r="A10" s="131" t="s">
        <v>1139</v>
      </c>
      <c r="B10" s="131">
        <v>240</v>
      </c>
      <c r="C10" s="131">
        <v>300</v>
      </c>
      <c r="D10" s="149">
        <v>300</v>
      </c>
      <c r="E10" s="149">
        <v>8</v>
      </c>
      <c r="F10" s="148"/>
      <c r="G10" s="148"/>
      <c r="H10" s="148"/>
      <c r="I10" s="148"/>
      <c r="J10" s="148"/>
    </row>
    <row r="11" spans="1:10" x14ac:dyDescent="0.35">
      <c r="A11" s="131" t="s">
        <v>1140</v>
      </c>
      <c r="B11" s="131">
        <v>750</v>
      </c>
      <c r="C11" s="131">
        <v>975</v>
      </c>
      <c r="D11" s="149">
        <v>300</v>
      </c>
      <c r="E11" s="149">
        <v>8</v>
      </c>
      <c r="F11" s="148"/>
      <c r="G11" s="148"/>
      <c r="H11" s="148"/>
      <c r="I11" s="148"/>
      <c r="J11" s="148"/>
    </row>
    <row r="12" spans="1:10" x14ac:dyDescent="0.35">
      <c r="A12" s="131" t="s">
        <v>1155</v>
      </c>
      <c r="B12" s="131">
        <v>700</v>
      </c>
      <c r="C12" s="131">
        <v>0</v>
      </c>
      <c r="D12" s="151">
        <v>300</v>
      </c>
      <c r="E12" s="151">
        <v>8</v>
      </c>
      <c r="F12" s="148"/>
      <c r="G12" s="148"/>
      <c r="H12" s="148"/>
      <c r="I12" s="148"/>
      <c r="J12" s="148"/>
    </row>
    <row r="13" spans="1:10" x14ac:dyDescent="0.35">
      <c r="A13" s="131" t="s">
        <v>1141</v>
      </c>
      <c r="B13" s="131">
        <v>1000</v>
      </c>
      <c r="C13" s="131">
        <v>1300</v>
      </c>
      <c r="D13" s="149">
        <v>300</v>
      </c>
      <c r="E13" s="149">
        <v>8</v>
      </c>
      <c r="F13" s="148"/>
      <c r="G13" s="148"/>
      <c r="H13" s="148"/>
      <c r="I13" s="148"/>
      <c r="J13" s="148"/>
    </row>
    <row r="14" spans="1:10" x14ac:dyDescent="0.35">
      <c r="A14" s="131" t="s">
        <v>1156</v>
      </c>
      <c r="B14" s="131">
        <v>700</v>
      </c>
      <c r="C14" s="131">
        <v>0</v>
      </c>
      <c r="D14" s="151">
        <v>300</v>
      </c>
      <c r="E14" s="151">
        <v>8</v>
      </c>
      <c r="F14" s="148"/>
      <c r="G14" s="148"/>
      <c r="H14" s="148"/>
      <c r="I14" s="148"/>
      <c r="J14" s="148"/>
    </row>
    <row r="15" spans="1:10" x14ac:dyDescent="0.35">
      <c r="A15" s="131" t="s">
        <v>1142</v>
      </c>
      <c r="B15" s="131">
        <v>100</v>
      </c>
      <c r="C15" s="131">
        <v>130</v>
      </c>
      <c r="D15" s="149">
        <v>300</v>
      </c>
      <c r="E15" s="149">
        <v>8</v>
      </c>
      <c r="F15" s="148"/>
      <c r="G15" s="148"/>
      <c r="H15" s="148"/>
      <c r="I15" s="148"/>
      <c r="J15" s="148"/>
    </row>
    <row r="16" spans="1:10" x14ac:dyDescent="0.35">
      <c r="A16" s="131" t="s">
        <v>1143</v>
      </c>
      <c r="B16" s="131">
        <v>60</v>
      </c>
      <c r="C16" s="131">
        <v>78</v>
      </c>
      <c r="D16" s="149">
        <v>300</v>
      </c>
      <c r="E16" s="149">
        <v>8</v>
      </c>
      <c r="F16" s="148"/>
      <c r="G16" s="148"/>
      <c r="H16" s="148"/>
      <c r="I16" s="148"/>
      <c r="J16" s="148"/>
    </row>
    <row r="17" spans="1:10" x14ac:dyDescent="0.35">
      <c r="A17" s="131" t="s">
        <v>1144</v>
      </c>
      <c r="B17" s="131">
        <v>80</v>
      </c>
      <c r="C17" s="131">
        <v>104</v>
      </c>
      <c r="D17" s="149">
        <v>300</v>
      </c>
      <c r="E17" s="149">
        <v>8</v>
      </c>
      <c r="F17" s="148"/>
      <c r="G17" s="148"/>
      <c r="H17" s="148"/>
      <c r="I17" s="148"/>
      <c r="J17" s="148"/>
    </row>
    <row r="18" spans="1:10" x14ac:dyDescent="0.35">
      <c r="A18" s="131" t="s">
        <v>1145</v>
      </c>
      <c r="B18" s="131">
        <v>100</v>
      </c>
      <c r="C18" s="131">
        <v>130</v>
      </c>
      <c r="D18" s="149">
        <v>300</v>
      </c>
      <c r="E18" s="149">
        <v>8</v>
      </c>
      <c r="F18" s="148"/>
      <c r="G18" s="148"/>
      <c r="H18" s="148"/>
      <c r="I18" s="148"/>
      <c r="J18" s="148"/>
    </row>
    <row r="19" spans="1:10" x14ac:dyDescent="0.35">
      <c r="A19" s="131" t="s">
        <v>1146</v>
      </c>
      <c r="B19" s="131">
        <v>200</v>
      </c>
      <c r="C19" s="131">
        <v>260</v>
      </c>
      <c r="D19" s="149">
        <v>300</v>
      </c>
      <c r="E19" s="149">
        <v>8</v>
      </c>
      <c r="F19" s="148"/>
      <c r="G19" s="148"/>
      <c r="H19" s="148"/>
      <c r="I19" s="148"/>
      <c r="J19" s="148"/>
    </row>
    <row r="20" spans="1:10" x14ac:dyDescent="0.35">
      <c r="A20" s="131" t="s">
        <v>1147</v>
      </c>
      <c r="B20" s="131">
        <v>175</v>
      </c>
      <c r="C20" s="131">
        <v>228</v>
      </c>
      <c r="D20" s="149">
        <v>300</v>
      </c>
      <c r="E20" s="149">
        <v>8</v>
      </c>
      <c r="F20" s="148"/>
      <c r="G20" s="148"/>
      <c r="H20" s="148"/>
      <c r="I20" s="148"/>
      <c r="J20" s="148"/>
    </row>
    <row r="21" spans="1:10" x14ac:dyDescent="0.35">
      <c r="A21" s="131" t="s">
        <v>1148</v>
      </c>
      <c r="B21" s="131">
        <v>275</v>
      </c>
      <c r="C21" s="131">
        <v>358</v>
      </c>
      <c r="D21" s="149">
        <v>300</v>
      </c>
      <c r="E21" s="149">
        <v>8</v>
      </c>
      <c r="F21" s="148"/>
      <c r="G21" s="148"/>
      <c r="H21" s="148"/>
      <c r="I21" s="148"/>
      <c r="J21" s="148"/>
    </row>
    <row r="22" spans="1:10" x14ac:dyDescent="0.35">
      <c r="A22" s="131" t="s">
        <v>1149</v>
      </c>
      <c r="B22" s="131">
        <v>150</v>
      </c>
      <c r="C22" s="131">
        <v>195</v>
      </c>
      <c r="D22" s="149">
        <v>300</v>
      </c>
      <c r="E22" s="149">
        <v>8</v>
      </c>
      <c r="F22" s="148"/>
      <c r="G22" s="148"/>
      <c r="H22" s="148"/>
      <c r="I22" s="148"/>
      <c r="J22" s="148"/>
    </row>
    <row r="23" spans="1:10" x14ac:dyDescent="0.35">
      <c r="A23" s="131" t="s">
        <v>1150</v>
      </c>
      <c r="B23" s="131">
        <v>40</v>
      </c>
      <c r="C23" s="131">
        <v>52</v>
      </c>
      <c r="D23" s="149">
        <v>300</v>
      </c>
      <c r="E23" s="149">
        <v>8</v>
      </c>
      <c r="F23" s="148"/>
      <c r="G23" s="148"/>
      <c r="H23" s="148"/>
      <c r="I23" s="148"/>
      <c r="J23" s="148"/>
    </row>
    <row r="24" spans="1:10" x14ac:dyDescent="0.35">
      <c r="A24" s="131" t="s">
        <v>1151</v>
      </c>
      <c r="B24" s="131">
        <v>100</v>
      </c>
      <c r="C24" s="131">
        <v>130</v>
      </c>
      <c r="D24" s="149">
        <v>300</v>
      </c>
      <c r="E24" s="149">
        <v>15</v>
      </c>
      <c r="F24" s="148"/>
      <c r="G24" s="148"/>
      <c r="H24" s="148"/>
      <c r="I24" s="148"/>
      <c r="J24" s="148"/>
    </row>
    <row r="25" spans="1:10" x14ac:dyDescent="0.35">
      <c r="A25" s="131" t="s">
        <v>430</v>
      </c>
      <c r="B25" s="131">
        <v>2000</v>
      </c>
      <c r="C25" s="131">
        <v>2600</v>
      </c>
      <c r="D25" s="149">
        <v>300</v>
      </c>
      <c r="E25" s="149">
        <v>15</v>
      </c>
      <c r="F25" s="148"/>
      <c r="G25" s="148"/>
      <c r="H25" s="148"/>
      <c r="I25" s="148"/>
      <c r="J25" s="148"/>
    </row>
    <row r="26" spans="1:10" x14ac:dyDescent="0.35">
      <c r="A26" s="131" t="s">
        <v>431</v>
      </c>
      <c r="B26" s="131">
        <v>60</v>
      </c>
      <c r="C26" s="131">
        <v>78</v>
      </c>
      <c r="D26" s="149">
        <v>300</v>
      </c>
      <c r="E26" s="149">
        <v>15</v>
      </c>
      <c r="F26" s="148"/>
      <c r="G26" s="148"/>
      <c r="H26" s="148"/>
      <c r="I26" s="148"/>
      <c r="J26" s="148"/>
    </row>
    <row r="27" spans="1:10" x14ac:dyDescent="0.35">
      <c r="D27" s="156"/>
      <c r="E27" s="156"/>
    </row>
  </sheetData>
  <sheetProtection algorithmName="SHA-512" hashValue="6YqfQ0z8n+lHn71YOHK+gVajHhXvkzH4QRovLev2KWqzHBehgzjDLceQ00a2bmYkF2PKawACPlbvy5WsYvEsaA==" saltValue="iAUWVptu1wHE7pFMSIBV3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1_Consignes</vt:lpstr>
      <vt:lpstr>2_Coordonnées_demandeur</vt:lpstr>
      <vt:lpstr>3_Formulaire</vt:lpstr>
      <vt:lpstr>4_Facture</vt:lpstr>
      <vt:lpstr>5_Appareils_subventionnés</vt:lpstr>
      <vt:lpstr>6_Règlement</vt:lpstr>
      <vt:lpstr>HinterlegteWerte</vt:lpstr>
      <vt:lpstr>Alle_Förderbeiträge</vt:lpstr>
      <vt:lpstr>Coronaforderbeitrag</vt:lpstr>
      <vt:lpstr>Direkt</vt:lpstr>
      <vt:lpstr>Ersatztyp</vt:lpstr>
      <vt:lpstr>Forderbeitrag</vt:lpstr>
      <vt:lpstr>Indirekt</vt:lpstr>
      <vt:lpstr>Kaltemittel</vt:lpstr>
      <vt:lpstr>Nebenkosten</vt:lpstr>
      <vt:lpstr>'1_Consignes'!Print_Area</vt:lpstr>
      <vt:lpstr>'2_Coordonnées_demandeur'!Print_Area</vt:lpstr>
      <vt:lpstr>'4_Facture'!Print_Area</vt:lpstr>
      <vt:lpstr>Produktkategorien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Kraemer</dc:creator>
  <cp:lastModifiedBy>Steffen Hepp</cp:lastModifiedBy>
  <cp:lastPrinted>2017-12-21T14:11:07Z</cp:lastPrinted>
  <dcterms:created xsi:type="dcterms:W3CDTF">2016-10-04T05:13:05Z</dcterms:created>
  <dcterms:modified xsi:type="dcterms:W3CDTF">2022-07-15T11:57:22Z</dcterms:modified>
</cp:coreProperties>
</file>